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https://hpsglobal-my.sharepoint.com/personal/mlarsen_highpoint_com/Documents/Desktop/WJF/"/>
    </mc:Choice>
  </mc:AlternateContent>
  <xr:revisionPtr revIDLastSave="29" documentId="8_{E3F96EB7-0213-41C4-BB6F-46B9EF5A7304}" xr6:coauthVersionLast="47" xr6:coauthVersionMax="47" xr10:uidLastSave="{DBE6F618-3C82-42EB-B138-043E6E589812}"/>
  <bookViews>
    <workbookView xWindow="1590" yWindow="-16065" windowWidth="25440" windowHeight="15990" xr2:uid="{00000000-000D-0000-FFFF-FFFF00000000}"/>
  </bookViews>
  <sheets>
    <sheet name="Club Routine" sheetId="1" r:id="rId1"/>
    <sheet name="Move Database" sheetId="2" r:id="rId2"/>
    <sheet name="Connections" sheetId="3" r:id="rId3"/>
  </sheets>
  <definedNames>
    <definedName name="connections">Connections!$A:$AG</definedName>
    <definedName name="moves">'Move Database'!$A:$I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F9" i="1"/>
  <c r="G9" i="1"/>
  <c r="H9" i="1"/>
  <c r="I9" i="1"/>
  <c r="J9" i="1"/>
  <c r="K9" i="1"/>
  <c r="L9" i="1"/>
  <c r="M9" i="1"/>
  <c r="N9" i="1"/>
  <c r="O9" i="1"/>
  <c r="P9" i="1"/>
  <c r="F10" i="1"/>
  <c r="G10" i="1"/>
  <c r="H10" i="1"/>
  <c r="I10" i="1"/>
  <c r="J10" i="1"/>
  <c r="K10" i="1"/>
  <c r="L10" i="1"/>
  <c r="M10" i="1"/>
  <c r="N10" i="1"/>
  <c r="O10" i="1"/>
  <c r="P10" i="1" s="1"/>
  <c r="F11" i="1"/>
  <c r="G11" i="1"/>
  <c r="H11" i="1"/>
  <c r="M11" i="1" s="1"/>
  <c r="I11" i="1"/>
  <c r="J11" i="1"/>
  <c r="K11" i="1"/>
  <c r="L11" i="1"/>
  <c r="N11" i="1"/>
  <c r="O11" i="1"/>
  <c r="P11" i="1" s="1"/>
  <c r="F12" i="1"/>
  <c r="G12" i="1"/>
  <c r="H12" i="1"/>
  <c r="M12" i="1" s="1"/>
  <c r="I12" i="1"/>
  <c r="J12" i="1"/>
  <c r="K12" i="1"/>
  <c r="L12" i="1"/>
  <c r="N12" i="1"/>
  <c r="O12" i="1"/>
  <c r="P12" i="1"/>
  <c r="F13" i="1"/>
  <c r="G13" i="1"/>
  <c r="H13" i="1"/>
  <c r="I13" i="1"/>
  <c r="M13" i="1" s="1"/>
  <c r="J13" i="1"/>
  <c r="K13" i="1"/>
  <c r="L13" i="1"/>
  <c r="N13" i="1"/>
  <c r="P13" i="1" s="1"/>
  <c r="O13" i="1"/>
  <c r="F14" i="1"/>
  <c r="G14" i="1"/>
  <c r="H14" i="1"/>
  <c r="M14" i="1" s="1"/>
  <c r="I14" i="1"/>
  <c r="J14" i="1"/>
  <c r="K14" i="1"/>
  <c r="L14" i="1"/>
  <c r="N14" i="1"/>
  <c r="P14" i="1" s="1"/>
  <c r="O14" i="1"/>
  <c r="F15" i="1"/>
  <c r="G15" i="1"/>
  <c r="H15" i="1"/>
  <c r="I15" i="1"/>
  <c r="J15" i="1"/>
  <c r="K15" i="1"/>
  <c r="M15" i="1" s="1"/>
  <c r="L15" i="1"/>
  <c r="N15" i="1"/>
  <c r="O15" i="1"/>
  <c r="P15" i="1" s="1"/>
  <c r="F16" i="1"/>
  <c r="G16" i="1"/>
  <c r="H16" i="1"/>
  <c r="M16" i="1" s="1"/>
  <c r="I16" i="1"/>
  <c r="J16" i="1"/>
  <c r="K16" i="1"/>
  <c r="L16" i="1"/>
  <c r="N16" i="1"/>
  <c r="O16" i="1"/>
  <c r="P16" i="1"/>
  <c r="F17" i="1"/>
  <c r="G17" i="1"/>
  <c r="H17" i="1"/>
  <c r="I17" i="1"/>
  <c r="J17" i="1"/>
  <c r="K17" i="1"/>
  <c r="L17" i="1"/>
  <c r="M17" i="1"/>
  <c r="N17" i="1"/>
  <c r="O17" i="1"/>
  <c r="P17" i="1"/>
  <c r="F18" i="1"/>
  <c r="G18" i="1"/>
  <c r="H18" i="1"/>
  <c r="I18" i="1"/>
  <c r="J18" i="1"/>
  <c r="K18" i="1"/>
  <c r="L18" i="1"/>
  <c r="M18" i="1"/>
  <c r="N18" i="1"/>
  <c r="O18" i="1"/>
  <c r="P18" i="1" s="1"/>
  <c r="F19" i="1"/>
  <c r="G19" i="1"/>
  <c r="H19" i="1"/>
  <c r="M19" i="1" s="1"/>
  <c r="I19" i="1"/>
  <c r="J19" i="1"/>
  <c r="K19" i="1"/>
  <c r="L19" i="1"/>
  <c r="N19" i="1"/>
  <c r="O19" i="1"/>
  <c r="P19" i="1" s="1"/>
  <c r="F20" i="1"/>
  <c r="G20" i="1"/>
  <c r="H20" i="1"/>
  <c r="M20" i="1" s="1"/>
  <c r="I20" i="1"/>
  <c r="J20" i="1"/>
  <c r="K20" i="1"/>
  <c r="L20" i="1"/>
  <c r="N20" i="1"/>
  <c r="O20" i="1"/>
  <c r="P20" i="1"/>
  <c r="F21" i="1"/>
  <c r="G21" i="1"/>
  <c r="H21" i="1"/>
  <c r="I21" i="1"/>
  <c r="M21" i="1" s="1"/>
  <c r="J21" i="1"/>
  <c r="K21" i="1"/>
  <c r="L21" i="1"/>
  <c r="N21" i="1"/>
  <c r="O21" i="1"/>
  <c r="P21" i="1" s="1"/>
  <c r="F22" i="1"/>
  <c r="G22" i="1"/>
  <c r="H22" i="1"/>
  <c r="I22" i="1"/>
  <c r="J22" i="1"/>
  <c r="K22" i="1"/>
  <c r="L22" i="1"/>
  <c r="M22" i="1"/>
  <c r="N22" i="1"/>
  <c r="P22" i="1" s="1"/>
  <c r="O22" i="1"/>
  <c r="F23" i="1"/>
  <c r="G23" i="1"/>
  <c r="H23" i="1"/>
  <c r="M23" i="1" s="1"/>
  <c r="I23" i="1"/>
  <c r="J23" i="1"/>
  <c r="K23" i="1"/>
  <c r="L23" i="1"/>
  <c r="N23" i="1"/>
  <c r="O23" i="1"/>
  <c r="P23" i="1" s="1"/>
  <c r="F24" i="1"/>
  <c r="G24" i="1"/>
  <c r="H24" i="1"/>
  <c r="M24" i="1" s="1"/>
  <c r="I24" i="1"/>
  <c r="J24" i="1"/>
  <c r="K24" i="1"/>
  <c r="L24" i="1"/>
  <c r="N24" i="1"/>
  <c r="O24" i="1"/>
  <c r="P24" i="1" s="1"/>
  <c r="F25" i="1"/>
  <c r="G25" i="1"/>
  <c r="H25" i="1"/>
  <c r="I25" i="1"/>
  <c r="J25" i="1"/>
  <c r="K25" i="1"/>
  <c r="L25" i="1"/>
  <c r="M25" i="1"/>
  <c r="N25" i="1"/>
  <c r="O25" i="1"/>
  <c r="P25" i="1" s="1"/>
  <c r="F26" i="1"/>
  <c r="G26" i="1"/>
  <c r="H26" i="1"/>
  <c r="I26" i="1"/>
  <c r="M26" i="1" s="1"/>
  <c r="J26" i="1"/>
  <c r="K26" i="1"/>
  <c r="L26" i="1"/>
  <c r="N26" i="1"/>
  <c r="O26" i="1"/>
  <c r="F27" i="1"/>
  <c r="G27" i="1"/>
  <c r="H27" i="1"/>
  <c r="I27" i="1"/>
  <c r="J27" i="1"/>
  <c r="K27" i="1"/>
  <c r="M27" i="1" s="1"/>
  <c r="L27" i="1"/>
  <c r="N27" i="1"/>
  <c r="O27" i="1"/>
  <c r="P27" i="1" s="1"/>
  <c r="F28" i="1"/>
  <c r="G28" i="1"/>
  <c r="H28" i="1"/>
  <c r="M28" i="1" s="1"/>
  <c r="I28" i="1"/>
  <c r="J28" i="1"/>
  <c r="K28" i="1"/>
  <c r="L28" i="1"/>
  <c r="N28" i="1"/>
  <c r="O28" i="1"/>
  <c r="P28" i="1"/>
  <c r="F29" i="1"/>
  <c r="G29" i="1"/>
  <c r="H29" i="1"/>
  <c r="I29" i="1"/>
  <c r="M29" i="1" s="1"/>
  <c r="J29" i="1"/>
  <c r="K29" i="1"/>
  <c r="L29" i="1"/>
  <c r="N29" i="1"/>
  <c r="O29" i="1"/>
  <c r="P29" i="1"/>
  <c r="F30" i="1"/>
  <c r="G30" i="1"/>
  <c r="H30" i="1"/>
  <c r="I30" i="1"/>
  <c r="J30" i="1"/>
  <c r="K30" i="1"/>
  <c r="L30" i="1"/>
  <c r="M30" i="1"/>
  <c r="N30" i="1"/>
  <c r="P30" i="1" s="1"/>
  <c r="O30" i="1"/>
  <c r="F31" i="1"/>
  <c r="G31" i="1"/>
  <c r="H31" i="1"/>
  <c r="M31" i="1" s="1"/>
  <c r="I31" i="1"/>
  <c r="J31" i="1"/>
  <c r="K31" i="1"/>
  <c r="L31" i="1"/>
  <c r="N31" i="1"/>
  <c r="O31" i="1"/>
  <c r="P31" i="1" s="1"/>
  <c r="F32" i="1"/>
  <c r="G32" i="1"/>
  <c r="H32" i="1"/>
  <c r="M32" i="1" s="1"/>
  <c r="I32" i="1"/>
  <c r="J32" i="1"/>
  <c r="K32" i="1"/>
  <c r="L32" i="1"/>
  <c r="N32" i="1"/>
  <c r="O32" i="1"/>
  <c r="P32" i="1" s="1"/>
  <c r="F33" i="1"/>
  <c r="G33" i="1"/>
  <c r="H33" i="1"/>
  <c r="I33" i="1"/>
  <c r="J33" i="1"/>
  <c r="K33" i="1"/>
  <c r="L33" i="1"/>
  <c r="M33" i="1"/>
  <c r="N33" i="1"/>
  <c r="O33" i="1"/>
  <c r="P33" i="1"/>
  <c r="F34" i="1"/>
  <c r="G34" i="1"/>
  <c r="H34" i="1"/>
  <c r="I34" i="1"/>
  <c r="M34" i="1" s="1"/>
  <c r="J34" i="1"/>
  <c r="K34" i="1"/>
  <c r="L34" i="1"/>
  <c r="N34" i="1"/>
  <c r="O34" i="1"/>
  <c r="F35" i="1"/>
  <c r="G35" i="1"/>
  <c r="H35" i="1"/>
  <c r="I35" i="1"/>
  <c r="J35" i="1"/>
  <c r="K35" i="1"/>
  <c r="M35" i="1" s="1"/>
  <c r="L35" i="1"/>
  <c r="N35" i="1"/>
  <c r="O35" i="1"/>
  <c r="P35" i="1" s="1"/>
  <c r="F36" i="1"/>
  <c r="G36" i="1"/>
  <c r="H36" i="1"/>
  <c r="M36" i="1" s="1"/>
  <c r="I36" i="1"/>
  <c r="J36" i="1"/>
  <c r="K36" i="1"/>
  <c r="L36" i="1"/>
  <c r="N36" i="1"/>
  <c r="O36" i="1"/>
  <c r="P36" i="1" s="1"/>
  <c r="F37" i="1"/>
  <c r="G37" i="1"/>
  <c r="H37" i="1"/>
  <c r="M37" i="1" s="1"/>
  <c r="I37" i="1"/>
  <c r="J37" i="1"/>
  <c r="K37" i="1"/>
  <c r="L37" i="1"/>
  <c r="N37" i="1"/>
  <c r="O37" i="1"/>
  <c r="P37" i="1"/>
  <c r="F38" i="1"/>
  <c r="G38" i="1"/>
  <c r="H38" i="1"/>
  <c r="I38" i="1"/>
  <c r="J38" i="1"/>
  <c r="K38" i="1"/>
  <c r="L38" i="1"/>
  <c r="M38" i="1"/>
  <c r="N38" i="1"/>
  <c r="O38" i="1"/>
  <c r="F39" i="1"/>
  <c r="G39" i="1"/>
  <c r="H39" i="1"/>
  <c r="M39" i="1" s="1"/>
  <c r="I39" i="1"/>
  <c r="J39" i="1"/>
  <c r="K39" i="1"/>
  <c r="L39" i="1"/>
  <c r="N39" i="1"/>
  <c r="O39" i="1"/>
  <c r="P39" i="1" s="1"/>
  <c r="F40" i="1"/>
  <c r="G40" i="1"/>
  <c r="H40" i="1"/>
  <c r="M40" i="1" s="1"/>
  <c r="I40" i="1"/>
  <c r="J40" i="1"/>
  <c r="K40" i="1"/>
  <c r="L40" i="1"/>
  <c r="N40" i="1"/>
  <c r="O40" i="1"/>
  <c r="P40" i="1"/>
  <c r="F41" i="1"/>
  <c r="G41" i="1"/>
  <c r="H41" i="1"/>
  <c r="I41" i="1"/>
  <c r="J41" i="1"/>
  <c r="K41" i="1"/>
  <c r="L41" i="1"/>
  <c r="M41" i="1"/>
  <c r="N41" i="1"/>
  <c r="O41" i="1"/>
  <c r="P41" i="1"/>
  <c r="F42" i="1"/>
  <c r="G42" i="1"/>
  <c r="H42" i="1"/>
  <c r="I42" i="1"/>
  <c r="M42" i="1" s="1"/>
  <c r="J42" i="1"/>
  <c r="K42" i="1"/>
  <c r="L42" i="1"/>
  <c r="N42" i="1"/>
  <c r="P42" i="1" s="1"/>
  <c r="O42" i="1"/>
  <c r="F43" i="1"/>
  <c r="G43" i="1"/>
  <c r="H43" i="1"/>
  <c r="I43" i="1"/>
  <c r="J43" i="1"/>
  <c r="K43" i="1"/>
  <c r="M43" i="1" s="1"/>
  <c r="L43" i="1"/>
  <c r="N43" i="1"/>
  <c r="O43" i="1"/>
  <c r="P43" i="1" s="1"/>
  <c r="F44" i="1"/>
  <c r="G44" i="1"/>
  <c r="H44" i="1"/>
  <c r="M44" i="1" s="1"/>
  <c r="I44" i="1"/>
  <c r="J44" i="1"/>
  <c r="K44" i="1"/>
  <c r="L44" i="1"/>
  <c r="N44" i="1"/>
  <c r="O44" i="1"/>
  <c r="P44" i="1" s="1"/>
  <c r="F45" i="1"/>
  <c r="G45" i="1"/>
  <c r="H45" i="1"/>
  <c r="M45" i="1" s="1"/>
  <c r="I45" i="1"/>
  <c r="J45" i="1"/>
  <c r="K45" i="1"/>
  <c r="L45" i="1"/>
  <c r="N45" i="1"/>
  <c r="O45" i="1"/>
  <c r="P45" i="1" s="1"/>
  <c r="F46" i="1"/>
  <c r="G46" i="1"/>
  <c r="H46" i="1"/>
  <c r="I46" i="1"/>
  <c r="J46" i="1"/>
  <c r="K46" i="1"/>
  <c r="L46" i="1"/>
  <c r="M46" i="1"/>
  <c r="N46" i="1"/>
  <c r="O46" i="1"/>
  <c r="F47" i="1"/>
  <c r="G47" i="1"/>
  <c r="H47" i="1"/>
  <c r="M47" i="1" s="1"/>
  <c r="I47" i="1"/>
  <c r="J47" i="1"/>
  <c r="K47" i="1"/>
  <c r="L47" i="1"/>
  <c r="N47" i="1"/>
  <c r="O47" i="1"/>
  <c r="P47" i="1" s="1"/>
  <c r="F48" i="1"/>
  <c r="G48" i="1"/>
  <c r="H48" i="1"/>
  <c r="M48" i="1" s="1"/>
  <c r="I48" i="1"/>
  <c r="J48" i="1"/>
  <c r="K48" i="1"/>
  <c r="L48" i="1"/>
  <c r="N48" i="1"/>
  <c r="O48" i="1"/>
  <c r="P48" i="1"/>
  <c r="F49" i="1"/>
  <c r="G49" i="1"/>
  <c r="H49" i="1"/>
  <c r="I49" i="1"/>
  <c r="J49" i="1"/>
  <c r="K49" i="1"/>
  <c r="L49" i="1"/>
  <c r="M49" i="1"/>
  <c r="N49" i="1"/>
  <c r="O49" i="1"/>
  <c r="P49" i="1" s="1"/>
  <c r="F50" i="1"/>
  <c r="G50" i="1"/>
  <c r="H50" i="1"/>
  <c r="I50" i="1"/>
  <c r="M50" i="1" s="1"/>
  <c r="J50" i="1"/>
  <c r="K50" i="1"/>
  <c r="L50" i="1"/>
  <c r="N50" i="1"/>
  <c r="P50" i="1" s="1"/>
  <c r="O50" i="1"/>
  <c r="F51" i="1"/>
  <c r="G51" i="1"/>
  <c r="H51" i="1"/>
  <c r="I51" i="1"/>
  <c r="J51" i="1"/>
  <c r="K51" i="1"/>
  <c r="M51" i="1" s="1"/>
  <c r="L51" i="1"/>
  <c r="N51" i="1"/>
  <c r="O51" i="1"/>
  <c r="P51" i="1" s="1"/>
  <c r="F52" i="1"/>
  <c r="G52" i="1"/>
  <c r="H52" i="1"/>
  <c r="M52" i="1" s="1"/>
  <c r="I52" i="1"/>
  <c r="J52" i="1"/>
  <c r="K52" i="1"/>
  <c r="L52" i="1"/>
  <c r="N52" i="1"/>
  <c r="O52" i="1"/>
  <c r="P52" i="1"/>
  <c r="F53" i="1"/>
  <c r="G53" i="1"/>
  <c r="H53" i="1"/>
  <c r="M53" i="1" s="1"/>
  <c r="I53" i="1"/>
  <c r="J53" i="1"/>
  <c r="K53" i="1"/>
  <c r="L53" i="1"/>
  <c r="N53" i="1"/>
  <c r="O53" i="1"/>
  <c r="P53" i="1" s="1"/>
  <c r="F54" i="1"/>
  <c r="G54" i="1"/>
  <c r="H54" i="1"/>
  <c r="I54" i="1"/>
  <c r="J54" i="1"/>
  <c r="K54" i="1"/>
  <c r="L54" i="1"/>
  <c r="M54" i="1"/>
  <c r="N54" i="1"/>
  <c r="P54" i="1" s="1"/>
  <c r="O54" i="1"/>
  <c r="F55" i="1"/>
  <c r="G55" i="1"/>
  <c r="H55" i="1"/>
  <c r="M55" i="1" s="1"/>
  <c r="I55" i="1"/>
  <c r="J55" i="1"/>
  <c r="K55" i="1"/>
  <c r="L55" i="1"/>
  <c r="N55" i="1"/>
  <c r="O55" i="1"/>
  <c r="P55" i="1" s="1"/>
  <c r="F56" i="1"/>
  <c r="G56" i="1"/>
  <c r="H56" i="1"/>
  <c r="M56" i="1" s="1"/>
  <c r="I56" i="1"/>
  <c r="J56" i="1"/>
  <c r="K56" i="1"/>
  <c r="L56" i="1"/>
  <c r="N56" i="1"/>
  <c r="O56" i="1"/>
  <c r="P56" i="1" s="1"/>
  <c r="P8" i="1"/>
  <c r="B8" i="1"/>
  <c r="B7" i="1"/>
  <c r="F8" i="1"/>
  <c r="G8" i="1"/>
  <c r="H8" i="1"/>
  <c r="I8" i="1"/>
  <c r="J8" i="1"/>
  <c r="K8" i="1"/>
  <c r="L8" i="1"/>
  <c r="M8" i="1"/>
  <c r="I7" i="1"/>
  <c r="J7" i="1"/>
  <c r="H7" i="1"/>
  <c r="G7" i="1"/>
  <c r="F7" i="1"/>
  <c r="N8" i="1"/>
  <c r="L7" i="1"/>
  <c r="K7" i="1"/>
  <c r="A56" i="1"/>
  <c r="A55" i="1"/>
  <c r="A54" i="1"/>
  <c r="A52" i="1"/>
  <c r="A53" i="1" s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U12" i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6" i="1" s="1"/>
  <c r="U37" i="1" s="1"/>
  <c r="U38" i="1" s="1"/>
  <c r="U39" i="1" s="1"/>
  <c r="U40" i="1" s="1"/>
  <c r="U41" i="1" s="1"/>
  <c r="U42" i="1" s="1"/>
  <c r="U43" i="1" s="1"/>
  <c r="U44" i="1" s="1"/>
  <c r="U45" i="1" s="1"/>
  <c r="U46" i="1" s="1"/>
  <c r="U47" i="1" s="1"/>
  <c r="U48" i="1" s="1"/>
  <c r="U49" i="1" s="1"/>
  <c r="U50" i="1" s="1"/>
  <c r="U51" i="1" s="1"/>
  <c r="U52" i="1" s="1"/>
  <c r="U53" i="1" s="1"/>
  <c r="U54" i="1" s="1"/>
  <c r="U55" i="1" s="1"/>
  <c r="U56" i="1" s="1"/>
  <c r="U11" i="1"/>
  <c r="A9" i="1"/>
  <c r="O8" i="1"/>
  <c r="A8" i="1"/>
  <c r="O7" i="1"/>
  <c r="P7" i="1" s="1"/>
  <c r="A7" i="1"/>
  <c r="P26" i="1" l="1"/>
  <c r="P38" i="1"/>
  <c r="P46" i="1"/>
  <c r="P34" i="1"/>
  <c r="M7" i="1"/>
  <c r="A10" i="1"/>
  <c r="A11" i="1" s="1"/>
  <c r="A12" i="1" l="1"/>
  <c r="A13" i="1" s="1"/>
  <c r="A14" i="1" s="1"/>
  <c r="A15" i="1" s="1"/>
  <c r="N2" i="1"/>
  <c r="M2" i="1"/>
  <c r="A16" i="1" l="1"/>
  <c r="A17" i="1" s="1"/>
  <c r="A18" i="1" s="1"/>
  <c r="M4" i="1"/>
  <c r="A19" i="1" l="1"/>
  <c r="A20" i="1" s="1"/>
  <c r="A21" i="1" l="1"/>
  <c r="A22" i="1" l="1"/>
  <c r="A23" i="1" l="1"/>
  <c r="A24" i="1" l="1"/>
  <c r="A25" i="1" s="1"/>
  <c r="A26" i="1" s="1"/>
  <c r="A27" i="1" l="1"/>
  <c r="P2" i="1" l="1"/>
  <c r="P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Jason Garfield</author>
  </authors>
  <commentList>
    <comment ref="D51" authorId="0" shapeId="0" xr:uid="{00000000-0006-0000-0100-000001000000}">
      <text>
        <r>
          <rPr>
            <sz val="11"/>
            <color indexed="8"/>
            <rFont val="Helvetica Neue"/>
          </rPr>
          <t>Jason Garfield:
Must start from a qualify of fountain</t>
        </r>
      </text>
    </comment>
    <comment ref="D71" authorId="0" shapeId="0" xr:uid="{00000000-0006-0000-0100-000002000000}">
      <text>
        <r>
          <rPr>
            <sz val="11"/>
            <color indexed="8"/>
            <rFont val="Helvetica Neue"/>
          </rPr>
          <t>Jason Garfield:
Starting from a qualify of basic</t>
        </r>
      </text>
    </comment>
    <comment ref="D72" authorId="0" shapeId="0" xr:uid="{00000000-0006-0000-0100-000003000000}">
      <text>
        <r>
          <rPr>
            <sz val="11"/>
            <color indexed="8"/>
            <rFont val="Helvetica Neue"/>
          </rPr>
          <t>Jason Garfield:
Starting from a qualify of basic</t>
        </r>
      </text>
    </comment>
    <comment ref="D74" authorId="0" shapeId="0" xr:uid="{00000000-0006-0000-0100-000004000000}">
      <text>
        <r>
          <rPr>
            <sz val="11"/>
            <color indexed="8"/>
            <rFont val="Helvetica Neue"/>
          </rPr>
          <t>Jason Garfield:
Starting from a qualify of basic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Jason Garfield</author>
  </authors>
  <commentList>
    <comment ref="AD30" authorId="0" shapeId="0" xr:uid="{00000000-0006-0000-0200-000001000000}">
      <text>
        <r>
          <rPr>
            <sz val="11"/>
            <color indexed="8"/>
            <rFont val="Helvetica Neue"/>
          </rPr>
          <t>Jason Garfield:
Must change direction from opposite hand</t>
        </r>
      </text>
    </comment>
  </commentList>
</comments>
</file>

<file path=xl/sharedStrings.xml><?xml version="1.0" encoding="utf-8"?>
<sst xmlns="http://schemas.openxmlformats.org/spreadsheetml/2006/main" count="337" uniqueCount="133">
  <si>
    <t>Routine:</t>
  </si>
  <si>
    <t>Clubs</t>
  </si>
  <si>
    <t>Totals:</t>
  </si>
  <si>
    <t>&lt; Multiplier for each chain bonus</t>
  </si>
  <si>
    <t>Competitor:</t>
  </si>
  <si>
    <t>Start Value:</t>
  </si>
  <si>
    <t xml:space="preserve">Start Value + 
Chain Bonus: </t>
  </si>
  <si>
    <t>Sequence #</t>
  </si>
  <si>
    <t>Quantity</t>
  </si>
  <si>
    <t>Move #</t>
  </si>
  <si>
    <t>Planned
Catches</t>
  </si>
  <si>
    <t>Connected?</t>
  </si>
  <si>
    <t>Class</t>
  </si>
  <si>
    <t>Move</t>
  </si>
  <si>
    <t>Minimum
catches</t>
  </si>
  <si>
    <t>Maxiumum
catches</t>
  </si>
  <si>
    <t>Post
Qualify</t>
  </si>
  <si>
    <t>Move Score
(min)</t>
  </si>
  <si>
    <t>Move Score
(max)</t>
  </si>
  <si>
    <t>Move
Value</t>
  </si>
  <si>
    <t>Connection
Value</t>
  </si>
  <si>
    <t>Chain
Count</t>
  </si>
  <si>
    <t>Chain
Bonus</t>
  </si>
  <si>
    <t>Yes</t>
  </si>
  <si>
    <t>Start new</t>
  </si>
  <si>
    <t>Continue</t>
  </si>
  <si>
    <t>No</t>
  </si>
  <si>
    <t>&lt; Starting chain bonus</t>
  </si>
  <si>
    <t>#</t>
  </si>
  <si>
    <t>Min. Catches</t>
  </si>
  <si>
    <t>Max. Catches</t>
  </si>
  <si>
    <t>Score Ranking
(Min)</t>
  </si>
  <si>
    <t>Score Ranking
(Max)</t>
  </si>
  <si>
    <t>Post Qualify</t>
  </si>
  <si>
    <t>&gt;3 Character SiteSwap</t>
  </si>
  <si>
    <t>97531 (1 behind back)</t>
  </si>
  <si>
    <t>3 Character SiteSwap</t>
  </si>
  <si>
    <t>(6x, 4)</t>
  </si>
  <si>
    <t xml:space="preserve">No </t>
  </si>
  <si>
    <t>(6, 4x)</t>
  </si>
  <si>
    <t>(8x,4)(4,4)*</t>
  </si>
  <si>
    <t>Hi/Low Combo</t>
  </si>
  <si>
    <t>3 High 2 Low Sync Backcrosses</t>
  </si>
  <si>
    <t>3 High 2 Low Sync Rev. Body Throw</t>
  </si>
  <si>
    <t>Backcrosses</t>
  </si>
  <si>
    <t>Doubles</t>
  </si>
  <si>
    <t>Triples</t>
  </si>
  <si>
    <t>Body Throw</t>
  </si>
  <si>
    <t>Body Throws</t>
  </si>
  <si>
    <t>Overhead</t>
  </si>
  <si>
    <t>Overheads</t>
  </si>
  <si>
    <t>Flats</t>
  </si>
  <si>
    <t>Singles</t>
  </si>
  <si>
    <t>Basic Singles</t>
  </si>
  <si>
    <t>Basic 360</t>
  </si>
  <si>
    <t>3 Up 360</t>
  </si>
  <si>
    <t>5 Up 360</t>
  </si>
  <si>
    <t>Basic 720</t>
  </si>
  <si>
    <t>3 Up 720</t>
  </si>
  <si>
    <t>5 Up 720</t>
  </si>
  <si>
    <t>Basic 180</t>
  </si>
  <si>
    <t>3 Up 180</t>
  </si>
  <si>
    <t>5 Up 180</t>
  </si>
  <si>
    <t>SiteSwap 180</t>
  </si>
  <si>
    <t>Over &amp; Back 180X2</t>
  </si>
  <si>
    <t>90</t>
  </si>
  <si>
    <t>3 Up 90</t>
  </si>
  <si>
    <t>5 Up 90</t>
  </si>
  <si>
    <t>Singles 360</t>
  </si>
  <si>
    <t>Doubles 360</t>
  </si>
  <si>
    <t>SiteSwap 360</t>
  </si>
  <si>
    <t>B666600</t>
  </si>
  <si>
    <t>B975300</t>
  </si>
  <si>
    <t>(6x,4) 3 Up 360</t>
  </si>
  <si>
    <t>(6x,4) 5 Up 360</t>
  </si>
  <si>
    <t>SiteSwap 720</t>
  </si>
  <si>
    <t>B972222</t>
  </si>
  <si>
    <t>DB9750000</t>
  </si>
  <si>
    <t>779990022 (2 Stage)</t>
  </si>
  <si>
    <t>Backcross 360</t>
  </si>
  <si>
    <t>3 Up Backcross 360</t>
  </si>
  <si>
    <t>5 Up Backcross 360</t>
  </si>
  <si>
    <t>Shower Pattern</t>
  </si>
  <si>
    <t>Perpendicular Shower</t>
  </si>
  <si>
    <t>Parallel Shower</t>
  </si>
  <si>
    <t>Parallel</t>
  </si>
  <si>
    <t>Reverse Cascade</t>
  </si>
  <si>
    <t>MPX</t>
  </si>
  <si>
    <t>5 Up MPX Start</t>
  </si>
  <si>
    <t>MPX 360</t>
  </si>
  <si>
    <t>5 Up MPX 360</t>
  </si>
  <si>
    <t>Pretzel</t>
  </si>
  <si>
    <t>Half Shower</t>
  </si>
  <si>
    <t>5 Club Half Shower</t>
  </si>
  <si>
    <t>9555 to basic pattern</t>
  </si>
  <si>
    <t>9555 to collect</t>
  </si>
  <si>
    <t>2 Character SiteSwap</t>
  </si>
  <si>
    <t>75</t>
  </si>
  <si>
    <t>774</t>
  </si>
  <si>
    <t>6+ Fountain</t>
  </si>
  <si>
    <t>Async Fountain Triples</t>
  </si>
  <si>
    <t>Sync Fountain Triples</t>
  </si>
  <si>
    <t>Async Fountain Doubles</t>
  </si>
  <si>
    <t>Sync Fountain Doubles</t>
  </si>
  <si>
    <t>Async Fountain Singles</t>
  </si>
  <si>
    <t>Sync Fountain Singles</t>
  </si>
  <si>
    <t>Balance</t>
  </si>
  <si>
    <t>5 clubs + 1 club in balance</t>
  </si>
  <si>
    <t>4 up 360 (Async fountain)</t>
  </si>
  <si>
    <t>4 up 360 (Sync fountain)</t>
  </si>
  <si>
    <t>6 up 360 (Async fountain)</t>
  </si>
  <si>
    <t>6 up 360 (Sync fountain)</t>
  </si>
  <si>
    <t>Columns</t>
  </si>
  <si>
    <t>6 Club Half Shower (Parallel Throws)</t>
  </si>
  <si>
    <t>867 to Basic Pattern</t>
  </si>
  <si>
    <t>966 to Basic Pattern</t>
  </si>
  <si>
    <t>8x6</t>
  </si>
  <si>
    <t>8x6 to Basic Pattern</t>
  </si>
  <si>
    <t>7+ Cascade</t>
  </si>
  <si>
    <t>7 Club Basic Pattern in Triples</t>
  </si>
  <si>
    <t>7 Club Basic Pattern in Doubles</t>
  </si>
  <si>
    <t>7 Club Basic Pattern in Singles</t>
  </si>
  <si>
    <t>6 clubs + 1 club in balance</t>
  </si>
  <si>
    <t>7 Up 360</t>
  </si>
  <si>
    <t>97</t>
  </si>
  <si>
    <t>8 Club Sync Fountain</t>
  </si>
  <si>
    <t>8 Club Async Fountain</t>
  </si>
  <si>
    <t>9 Club Qualify</t>
  </si>
  <si>
    <t xml:space="preserve">                              Move 1
Move 2</t>
  </si>
  <si>
    <t>,10</t>
  </si>
  <si>
    <t>Move 1 is the entry class</t>
  </si>
  <si>
    <t>Move 2 is the exit class</t>
  </si>
  <si>
    <t>Keep in mind that Move 1 to Move 2 may not score the same as Move 2 to Move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</si>
</sst>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</font>
    <font>
      <b/>
      <sz val="14"/>
      <color indexed="8"/>
      <name val="Calibri"/>
    </font>
    <font>
      <b/>
      <sz val="14"/>
      <color indexed="10"/>
      <name val="Calibri"/>
    </font>
    <font>
      <b/>
      <sz val="11"/>
      <color indexed="8"/>
      <name val="Calibri"/>
    </font>
    <font>
      <sz val="11"/>
      <color indexed="8"/>
      <name val="Helvetica Neue"/>
    </font>
    <font>
      <sz val="11"/>
      <color indexed="21"/>
      <name val="Calibri"/>
    </font>
    <font>
      <sz val="11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</fills>
  <borders count="1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9"/>
      </top>
      <bottom style="thin">
        <color indexed="15"/>
      </bottom>
      <diagonal/>
    </border>
    <border>
      <left style="thin">
        <color indexed="9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15"/>
      </top>
      <bottom style="thin">
        <color indexed="15"/>
      </bottom>
      <diagonal/>
    </border>
    <border>
      <left style="thin">
        <color indexed="9"/>
      </left>
      <right style="thin">
        <color indexed="15"/>
      </right>
      <top style="thin">
        <color indexed="15"/>
      </top>
      <bottom style="thin">
        <color indexed="9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9"/>
      </bottom>
      <diagonal/>
    </border>
    <border>
      <left style="thin">
        <color indexed="15"/>
      </left>
      <right style="thin">
        <color indexed="9"/>
      </right>
      <top style="thin">
        <color indexed="15"/>
      </top>
      <bottom style="thin">
        <color indexed="9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8"/>
      </right>
      <top style="thin">
        <color indexed="18"/>
      </top>
      <bottom style="thin">
        <color indexed="18"/>
      </bottom>
      <diagonal/>
    </border>
  </borders>
  <cellStyleXfs count="1">
    <xf numFmtId="0" fontId="0" fillId="0" borderId="0" applyNumberFormat="0" applyFill="0" applyBorder="0" applyProtection="0"/>
  </cellStyleXfs>
  <cellXfs count="72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49" fontId="1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2" fontId="0" fillId="3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164" fontId="1" fillId="4" borderId="1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vertical="center"/>
    </xf>
    <xf numFmtId="49" fontId="0" fillId="6" borderId="1" xfId="0" applyNumberFormat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vertical="center"/>
    </xf>
    <xf numFmtId="49" fontId="0" fillId="8" borderId="1" xfId="0" applyNumberFormat="1" applyFont="1" applyFill="1" applyBorder="1" applyAlignment="1">
      <alignment horizontal="center" vertical="center"/>
    </xf>
    <xf numFmtId="49" fontId="0" fillId="9" borderId="1" xfId="0" applyNumberFormat="1" applyFont="1" applyFill="1" applyBorder="1" applyAlignment="1">
      <alignment horizontal="right" vertical="center"/>
    </xf>
    <xf numFmtId="0" fontId="0" fillId="2" borderId="1" xfId="0" applyNumberFormat="1" applyFont="1" applyFill="1" applyBorder="1" applyAlignment="1">
      <alignment vertical="center"/>
    </xf>
    <xf numFmtId="0" fontId="0" fillId="0" borderId="0" xfId="0" applyNumberFormat="1" applyFont="1" applyAlignment="1"/>
    <xf numFmtId="49" fontId="3" fillId="2" borderId="14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left" vertical="center"/>
    </xf>
    <xf numFmtId="49" fontId="3" fillId="2" borderId="14" xfId="0" applyNumberFormat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vertical="center"/>
    </xf>
    <xf numFmtId="0" fontId="0" fillId="2" borderId="14" xfId="0" applyNumberFormat="1" applyFont="1" applyFill="1" applyBorder="1" applyAlignment="1">
      <alignment vertical="center"/>
    </xf>
    <xf numFmtId="49" fontId="0" fillId="2" borderId="14" xfId="0" applyNumberFormat="1" applyFont="1" applyFill="1" applyBorder="1" applyAlignment="1">
      <alignment horizontal="left" vertical="center"/>
    </xf>
    <xf numFmtId="0" fontId="0" fillId="2" borderId="14" xfId="0" applyNumberFormat="1" applyFont="1" applyFill="1" applyBorder="1" applyAlignment="1">
      <alignment horizontal="left" vertical="center"/>
    </xf>
    <xf numFmtId="0" fontId="0" fillId="2" borderId="14" xfId="0" applyNumberFormat="1" applyFont="1" applyFill="1" applyBorder="1" applyAlignment="1">
      <alignment horizontal="right" vertical="center"/>
    </xf>
    <xf numFmtId="2" fontId="0" fillId="2" borderId="14" xfId="0" applyNumberFormat="1" applyFont="1" applyFill="1" applyBorder="1" applyAlignment="1">
      <alignment horizontal="right" vertical="center"/>
    </xf>
    <xf numFmtId="49" fontId="0" fillId="2" borderId="14" xfId="0" applyNumberFormat="1" applyFont="1" applyFill="1" applyBorder="1" applyAlignment="1">
      <alignment vertical="center"/>
    </xf>
    <xf numFmtId="0" fontId="0" fillId="2" borderId="14" xfId="0" applyFont="1" applyFill="1" applyBorder="1" applyAlignment="1">
      <alignment horizontal="right" vertical="center"/>
    </xf>
    <xf numFmtId="0" fontId="0" fillId="0" borderId="0" xfId="0" applyNumberFormat="1" applyFont="1" applyAlignment="1"/>
    <xf numFmtId="0" fontId="0" fillId="2" borderId="14" xfId="0" applyNumberFormat="1" applyFont="1" applyFill="1" applyBorder="1" applyAlignment="1"/>
    <xf numFmtId="49" fontId="1" fillId="2" borderId="14" xfId="0" applyNumberFormat="1" applyFont="1" applyFill="1" applyBorder="1" applyAlignment="1">
      <alignment wrapText="1"/>
    </xf>
    <xf numFmtId="49" fontId="3" fillId="2" borderId="14" xfId="0" applyNumberFormat="1" applyFont="1" applyFill="1" applyBorder="1" applyAlignment="1"/>
    <xf numFmtId="2" fontId="0" fillId="10" borderId="14" xfId="0" applyNumberFormat="1" applyFont="1" applyFill="1" applyBorder="1" applyAlignment="1">
      <alignment horizontal="right"/>
    </xf>
    <xf numFmtId="2" fontId="0" fillId="2" borderId="14" xfId="0" applyNumberFormat="1" applyFont="1" applyFill="1" applyBorder="1" applyAlignment="1">
      <alignment horizontal="right"/>
    </xf>
    <xf numFmtId="1" fontId="0" fillId="2" borderId="14" xfId="0" applyNumberFormat="1" applyFont="1" applyFill="1" applyBorder="1" applyAlignment="1">
      <alignment horizontal="center"/>
    </xf>
    <xf numFmtId="49" fontId="0" fillId="2" borderId="14" xfId="0" applyNumberFormat="1" applyFont="1" applyFill="1" applyBorder="1" applyAlignment="1">
      <alignment horizontal="right"/>
    </xf>
    <xf numFmtId="0" fontId="0" fillId="2" borderId="14" xfId="0" applyNumberFormat="1" applyFont="1" applyFill="1" applyBorder="1" applyAlignment="1">
      <alignment horizontal="right"/>
    </xf>
    <xf numFmtId="2" fontId="0" fillId="2" borderId="14" xfId="0" applyNumberFormat="1" applyFont="1" applyFill="1" applyBorder="1" applyAlignment="1"/>
    <xf numFmtId="2" fontId="0" fillId="10" borderId="14" xfId="0" applyNumberFormat="1" applyFont="1" applyFill="1" applyBorder="1" applyAlignment="1"/>
    <xf numFmtId="49" fontId="3" fillId="2" borderId="15" xfId="0" applyNumberFormat="1" applyFont="1" applyFill="1" applyBorder="1" applyAlignment="1"/>
    <xf numFmtId="2" fontId="0" fillId="11" borderId="14" xfId="0" applyNumberFormat="1" applyFont="1" applyFill="1" applyBorder="1" applyAlignment="1"/>
    <xf numFmtId="0" fontId="0" fillId="10" borderId="14" xfId="0" applyNumberFormat="1" applyFont="1" applyFill="1" applyBorder="1" applyAlignment="1"/>
    <xf numFmtId="0" fontId="0" fillId="2" borderId="14" xfId="0" applyFont="1" applyFill="1" applyBorder="1" applyAlignment="1"/>
    <xf numFmtId="0" fontId="5" fillId="2" borderId="14" xfId="0" applyFont="1" applyFill="1" applyBorder="1" applyAlignment="1">
      <alignment wrapText="1"/>
    </xf>
    <xf numFmtId="49" fontId="5" fillId="2" borderId="14" xfId="0" applyNumberFormat="1" applyFont="1" applyFill="1" applyBorder="1" applyAlignment="1">
      <alignment wrapText="1"/>
    </xf>
    <xf numFmtId="0" fontId="0" fillId="3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0" fillId="8" borderId="1" xfId="0" applyNumberFormat="1" applyFont="1" applyFill="1" applyBorder="1" applyAlignment="1">
      <alignment horizontal="right" vertical="center"/>
    </xf>
    <xf numFmtId="0" fontId="0" fillId="6" borderId="1" xfId="0" applyNumberFormat="1" applyFont="1" applyFill="1" applyBorder="1" applyAlignment="1">
      <alignment horizontal="left" vertical="center"/>
    </xf>
    <xf numFmtId="0" fontId="0" fillId="6" borderId="1" xfId="0" applyNumberFormat="1" applyFont="1" applyFill="1" applyBorder="1" applyAlignment="1">
      <alignment horizontal="right" vertical="center"/>
    </xf>
    <xf numFmtId="0" fontId="0" fillId="6" borderId="1" xfId="0" applyNumberFormat="1" applyFont="1" applyFill="1" applyBorder="1" applyAlignment="1">
      <alignment horizontal="center" vertical="center"/>
    </xf>
    <xf numFmtId="0" fontId="0" fillId="9" borderId="1" xfId="0" applyNumberFormat="1" applyFont="1" applyFill="1" applyBorder="1" applyAlignment="1">
      <alignment horizontal="right" vertical="center"/>
    </xf>
    <xf numFmtId="0" fontId="3" fillId="5" borderId="2" xfId="0" applyFont="1" applyFill="1" applyBorder="1" applyAlignment="1" applyProtection="1">
      <alignment horizontal="left" vertical="center"/>
      <protection locked="0"/>
    </xf>
    <xf numFmtId="0" fontId="3" fillId="5" borderId="3" xfId="0" applyFont="1" applyFill="1" applyBorder="1" applyAlignment="1" applyProtection="1">
      <alignment horizontal="left" vertical="center"/>
      <protection locked="0"/>
    </xf>
    <xf numFmtId="0" fontId="3" fillId="5" borderId="4" xfId="0" applyFont="1" applyFill="1" applyBorder="1" applyAlignment="1" applyProtection="1">
      <alignment horizontal="left" vertical="center"/>
      <protection locked="0"/>
    </xf>
    <xf numFmtId="0" fontId="0" fillId="5" borderId="5" xfId="0" applyFont="1" applyFill="1" applyBorder="1" applyAlignment="1" applyProtection="1">
      <alignment horizontal="right" vertical="center"/>
      <protection locked="0"/>
    </xf>
    <xf numFmtId="0" fontId="0" fillId="5" borderId="6" xfId="0" applyFont="1" applyFill="1" applyBorder="1" applyAlignment="1" applyProtection="1">
      <alignment horizontal="right" vertical="center"/>
      <protection locked="0"/>
    </xf>
    <xf numFmtId="0" fontId="0" fillId="7" borderId="7" xfId="0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horizontal="right" vertical="center"/>
      <protection locked="0"/>
    </xf>
    <xf numFmtId="0" fontId="0" fillId="5" borderId="9" xfId="0" applyFont="1" applyFill="1" applyBorder="1" applyAlignment="1" applyProtection="1">
      <alignment horizontal="right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0" fillId="5" borderId="10" xfId="0" applyFont="1" applyFill="1" applyBorder="1" applyAlignment="1" applyProtection="1">
      <alignment horizontal="center" vertical="center"/>
      <protection locked="0"/>
    </xf>
    <xf numFmtId="49" fontId="0" fillId="5" borderId="10" xfId="0" applyNumberFormat="1" applyFont="1" applyFill="1" applyBorder="1" applyAlignment="1" applyProtection="1">
      <alignment horizontal="center" vertical="center"/>
      <protection locked="0"/>
    </xf>
    <xf numFmtId="0" fontId="0" fillId="5" borderId="11" xfId="0" applyFont="1" applyFill="1" applyBorder="1" applyAlignment="1" applyProtection="1">
      <alignment horizontal="right" vertical="center"/>
      <protection locked="0"/>
    </xf>
    <xf numFmtId="0" fontId="0" fillId="5" borderId="12" xfId="0" applyFont="1" applyFill="1" applyBorder="1" applyAlignment="1" applyProtection="1">
      <alignment horizontal="right" vertical="center"/>
      <protection locked="0"/>
    </xf>
    <xf numFmtId="0" fontId="0" fillId="5" borderId="13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A7FFA7"/>
      <rgbColor rgb="FF66FF99"/>
      <rgbColor rgb="FFFFFF66"/>
      <rgbColor rgb="FFDBE5F1"/>
      <rgbColor rgb="FFBFBFBF"/>
      <rgbColor rgb="FFB8CCE4"/>
      <rgbColor rgb="FF99FF99"/>
      <rgbColor rgb="FFAAAAAA"/>
      <rgbColor rgb="FFF2F2F2"/>
      <rgbColor rgb="FF37FF36"/>
      <rgbColor rgb="FFCC00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40"/>
  <sheetViews>
    <sheetView showGridLines="0" tabSelected="1" zoomScale="115" zoomScaleNormal="115" workbookViewId="0">
      <pane ySplit="6" topLeftCell="A7" activePane="bottomLeft" state="frozen"/>
      <selection pane="bottomLeft" activeCell="C4" sqref="C4:E4"/>
    </sheetView>
  </sheetViews>
  <sheetFormatPr defaultColWidth="15.21875" defaultRowHeight="15" customHeight="1"/>
  <cols>
    <col min="1" max="1" width="15.21875" style="1" customWidth="1"/>
    <col min="2" max="2" width="12.44140625" style="1" customWidth="1"/>
    <col min="3" max="5" width="13" style="1" customWidth="1"/>
    <col min="6" max="6" width="22.21875" style="1" customWidth="1"/>
    <col min="7" max="7" width="34.44140625" style="1" customWidth="1"/>
    <col min="8" max="9" width="11.44140625" style="1" customWidth="1"/>
    <col min="10" max="10" width="9.44140625" style="1" customWidth="1"/>
    <col min="11" max="11" width="8" style="1" customWidth="1"/>
    <col min="12" max="12" width="10.6640625" style="1" customWidth="1"/>
    <col min="13" max="13" width="12" style="1" customWidth="1"/>
    <col min="14" max="14" width="11.21875" style="1" customWidth="1"/>
    <col min="15" max="15" width="9.44140625" style="1" customWidth="1"/>
    <col min="16" max="16" width="7.6640625" style="1" customWidth="1"/>
    <col min="17" max="17" width="8.33203125" style="1" customWidth="1"/>
    <col min="18" max="19" width="7.6640625" style="1" customWidth="1"/>
    <col min="20" max="26" width="15.109375" style="1" hidden="1" customWidth="1"/>
    <col min="27" max="28" width="7.6640625" style="1" customWidth="1"/>
    <col min="29" max="31" width="15.21875" style="1" customWidth="1"/>
    <col min="32" max="16384" width="15.21875" style="1"/>
  </cols>
  <sheetData>
    <row r="1" spans="1:30" ht="1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1" customHeight="1">
      <c r="A2" s="2"/>
      <c r="B2" s="3" t="s">
        <v>0</v>
      </c>
      <c r="C2" s="4" t="s">
        <v>1</v>
      </c>
      <c r="D2" s="2"/>
      <c r="E2" s="2"/>
      <c r="F2" s="2"/>
      <c r="G2" s="5"/>
      <c r="H2" s="5"/>
      <c r="I2" s="5"/>
      <c r="J2" s="5"/>
      <c r="K2" s="5"/>
      <c r="L2" s="6" t="s">
        <v>2</v>
      </c>
      <c r="M2" s="7">
        <f>SUM(M6:M56)</f>
        <v>0</v>
      </c>
      <c r="N2" s="7">
        <f>SUM(N6:N56)</f>
        <v>0</v>
      </c>
      <c r="O2" s="5"/>
      <c r="P2" s="7">
        <f>SUM(P6:P56)</f>
        <v>0</v>
      </c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2"/>
    </row>
    <row r="3" spans="1:30" ht="18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5"/>
      <c r="M3" s="5"/>
      <c r="N3" s="5"/>
      <c r="O3" s="5"/>
      <c r="P3" s="5"/>
      <c r="Q3" s="8"/>
      <c r="R3" s="8"/>
      <c r="S3" s="8"/>
      <c r="T3" s="8"/>
      <c r="U3" s="9">
        <v>1.1499999999999999</v>
      </c>
      <c r="V3" s="10" t="s">
        <v>3</v>
      </c>
      <c r="W3" s="11"/>
      <c r="X3" s="11"/>
      <c r="Y3" s="11"/>
      <c r="Z3" s="11"/>
      <c r="AA3" s="8"/>
      <c r="AB3" s="8"/>
      <c r="AC3" s="8"/>
      <c r="AD3" s="2"/>
    </row>
    <row r="4" spans="1:30" ht="36" customHeight="1">
      <c r="A4" s="2"/>
      <c r="B4" s="3" t="s">
        <v>4</v>
      </c>
      <c r="C4" s="58"/>
      <c r="D4" s="59"/>
      <c r="E4" s="60"/>
      <c r="F4" s="2"/>
      <c r="G4" s="2"/>
      <c r="H4" s="2"/>
      <c r="I4" s="3"/>
      <c r="J4" s="3"/>
      <c r="K4" s="3"/>
      <c r="L4" s="6" t="s">
        <v>5</v>
      </c>
      <c r="M4" s="7">
        <f>M2+N2</f>
        <v>0</v>
      </c>
      <c r="N4" s="51" t="s">
        <v>6</v>
      </c>
      <c r="O4" s="52"/>
      <c r="P4" s="7">
        <f>M4+P2</f>
        <v>0</v>
      </c>
      <c r="Q4" s="8"/>
      <c r="R4" s="8"/>
      <c r="S4" s="8"/>
      <c r="T4" s="8"/>
      <c r="U4" s="5"/>
      <c r="V4" s="5"/>
      <c r="W4" s="5"/>
      <c r="X4" s="5"/>
      <c r="Y4" s="5"/>
      <c r="Z4" s="5"/>
      <c r="AA4" s="5"/>
      <c r="AB4" s="8"/>
      <c r="AC4" s="8"/>
      <c r="AD4" s="2"/>
    </row>
    <row r="5" spans="1:30" ht="13.5" customHeight="1">
      <c r="A5" s="2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12"/>
      <c r="V5" s="12"/>
      <c r="W5" s="12"/>
      <c r="X5" s="12"/>
      <c r="Y5" s="12"/>
      <c r="Z5" s="12"/>
      <c r="AA5" s="12"/>
      <c r="AB5" s="5"/>
      <c r="AC5" s="5"/>
      <c r="AD5" s="2"/>
    </row>
    <row r="6" spans="1:30" ht="45" customHeight="1">
      <c r="A6" s="13" t="s">
        <v>7</v>
      </c>
      <c r="B6" s="13" t="s">
        <v>8</v>
      </c>
      <c r="C6" s="13" t="s">
        <v>9</v>
      </c>
      <c r="D6" s="14" t="s">
        <v>10</v>
      </c>
      <c r="E6" s="14" t="s">
        <v>11</v>
      </c>
      <c r="F6" s="13" t="s">
        <v>12</v>
      </c>
      <c r="G6" s="13" t="s">
        <v>13</v>
      </c>
      <c r="H6" s="14" t="s">
        <v>14</v>
      </c>
      <c r="I6" s="14" t="s">
        <v>15</v>
      </c>
      <c r="J6" s="14" t="s">
        <v>16</v>
      </c>
      <c r="K6" s="14" t="s">
        <v>17</v>
      </c>
      <c r="L6" s="14" t="s">
        <v>18</v>
      </c>
      <c r="M6" s="14" t="s">
        <v>19</v>
      </c>
      <c r="N6" s="14" t="s">
        <v>20</v>
      </c>
      <c r="O6" s="14" t="s">
        <v>21</v>
      </c>
      <c r="P6" s="14" t="s">
        <v>22</v>
      </c>
      <c r="Q6" s="5"/>
      <c r="R6" s="5"/>
      <c r="S6" s="5"/>
      <c r="T6" s="5"/>
      <c r="U6" s="5"/>
      <c r="V6" s="5"/>
      <c r="W6" s="5"/>
      <c r="X6" s="15" t="s">
        <v>23</v>
      </c>
      <c r="Y6" s="15" t="s">
        <v>24</v>
      </c>
      <c r="Z6" s="15" t="s">
        <v>25</v>
      </c>
      <c r="AA6" s="5"/>
      <c r="AB6" s="5"/>
      <c r="AC6" s="2"/>
      <c r="AD6" s="2"/>
    </row>
    <row r="7" spans="1:30" ht="19.5" customHeight="1">
      <c r="A7" s="16" t="str">
        <f>IF(ISBLANK(C7),"",1)</f>
        <v/>
      </c>
      <c r="B7" s="56" t="str">
        <f>IFERROR(VLOOKUP(C7,moves,2,FALSE),"")</f>
        <v/>
      </c>
      <c r="C7" s="61"/>
      <c r="D7" s="62"/>
      <c r="E7" s="63"/>
      <c r="F7" s="54" t="str">
        <f>IFERROR(VLOOKUP(C7,moves,3,FALSE),"")</f>
        <v/>
      </c>
      <c r="G7" s="54" t="str">
        <f>IFERROR(VLOOKUP(C7,moves,4,FALSE),"")</f>
        <v/>
      </c>
      <c r="H7" s="55" t="str">
        <f>IF(IFERROR(VLOOKUP(C7,moves,5,FALSE),"")=0,"",IFERROR(VLOOKUP(C7,moves,5,FALSE),""))</f>
        <v/>
      </c>
      <c r="I7" s="55" t="str">
        <f>IF(IFERROR(VLOOKUP(C7,moves,6,FALSE),"")=0,"",IFERROR(VLOOKUP(C7,moves,6,FALSE),""))</f>
        <v/>
      </c>
      <c r="J7" s="55" t="str">
        <f>IF(IFERROR(VLOOKUP(C7,moves,9,FALSE),"")=0,"",IFERROR(VLOOKUP(C7,moves,9,FALSE),""))</f>
        <v/>
      </c>
      <c r="K7" s="53" t="str">
        <f>IFERROR(VLOOKUP(C7,moves,7,FALSE),"")</f>
        <v/>
      </c>
      <c r="L7" s="53" t="str">
        <f>IF(IFERROR(VLOOKUP(C7,moves,8,FALSE),"")=0,"",IFERROR(VLOOKUP(C7,moves,8,FALSE),""))</f>
        <v/>
      </c>
      <c r="M7" s="50" t="str">
        <f t="shared" ref="M7:M38" si="0">IF(OR(D7="",H7="",AND(I7="",H7&gt;0,D7&gt;=H7)),K7,IF(AND(H7&gt;0,D7&lt;H7),0,IF(AND(I7&lt;&gt;0,D7&gt;I7),L7,IFERROR(ROUND(K7+(D7-H7)*((L7-K7)/(I7-H7)),2),0))))</f>
        <v/>
      </c>
      <c r="N7" s="17"/>
      <c r="O7" s="18" t="str">
        <f>IF(ISBLANK(C7),"",1)</f>
        <v/>
      </c>
      <c r="P7" s="19" t="str">
        <f>IF(O7&gt;=3,IFERROR(ROUND(VLOOKUP(O7,$T$10:$U$59,2,FALSE),2),""),"")</f>
        <v/>
      </c>
      <c r="Q7" s="8"/>
      <c r="R7" s="8"/>
      <c r="S7" s="8"/>
      <c r="T7" s="8"/>
      <c r="U7" s="5"/>
      <c r="V7" s="5"/>
      <c r="W7" s="5"/>
      <c r="X7" s="15" t="s">
        <v>26</v>
      </c>
      <c r="Y7" s="15" t="s">
        <v>25</v>
      </c>
      <c r="Z7" s="5"/>
      <c r="AA7" s="5"/>
      <c r="AB7" s="8"/>
      <c r="AC7" s="2"/>
      <c r="AD7" s="2"/>
    </row>
    <row r="8" spans="1:30" ht="19.5" customHeight="1">
      <c r="A8" s="16" t="str">
        <f>IF(ISBLANK(C8),"",MAX($A$6:A7)+1)</f>
        <v/>
      </c>
      <c r="B8" s="56" t="str">
        <f>IFERROR(VLOOKUP(C8,moves,2,FALSE),"")</f>
        <v/>
      </c>
      <c r="C8" s="64"/>
      <c r="D8" s="65"/>
      <c r="E8" s="66"/>
      <c r="F8" s="54" t="str">
        <f>IFERROR(VLOOKUP(C8,moves,3,FALSE),"")</f>
        <v/>
      </c>
      <c r="G8" s="54" t="str">
        <f>IFERROR(VLOOKUP(C8,moves,4,FALSE),"")</f>
        <v/>
      </c>
      <c r="H8" s="55" t="str">
        <f>IF(IFERROR(VLOOKUP(C8,moves,5,FALSE),"")=0,"",IFERROR(VLOOKUP(C8,moves,5,FALSE),""))</f>
        <v/>
      </c>
      <c r="I8" s="55" t="str">
        <f>IF(IFERROR(VLOOKUP(C8,moves,6,FALSE),"")=0,"",IFERROR(VLOOKUP(C8,moves,6,FALSE),""))</f>
        <v/>
      </c>
      <c r="J8" s="55" t="str">
        <f>IF(IFERROR(VLOOKUP(C8,moves,9,FALSE),"")=0,"",IFERROR(VLOOKUP(C8,moves,9,FALSE),""))</f>
        <v/>
      </c>
      <c r="K8" s="53" t="str">
        <f>IFERROR(VLOOKUP(C8,moves,7,FALSE),"")</f>
        <v/>
      </c>
      <c r="L8" s="53" t="str">
        <f>IF(IFERROR(VLOOKUP(C8,moves,8,FALSE),"")=0,"",IFERROR(VLOOKUP(C8,moves,8,FALSE),""))</f>
        <v/>
      </c>
      <c r="M8" s="50" t="str">
        <f t="shared" ref="M8:M56" si="1">IF(OR(D8="",H8="",AND(I8="",H8&gt;0,D8&gt;=H8)),K8,IF(AND(H8&gt;0,D8&lt;H8),0,IF(AND(I8&lt;&gt;0,D8&gt;I8),L8,IFERROR(ROUND(K8+(D8-H8)*((L8-K8)/(I8-H8)),2),0))))</f>
        <v/>
      </c>
      <c r="N8" s="50" t="str">
        <f>IF(LEFT($E8,1)="y",IFERROR(ROUND(VLOOKUP($F8,connections,VLOOKUP($F7,connections,32,FALSE),FALSE)*(K7+K8)/2,2),""),"")</f>
        <v/>
      </c>
      <c r="O8" s="18" t="str">
        <f t="shared" ref="O8:O39" si="2">IF(ISBLANK(C8),"",IF(AND(NOT(ISBLANK(C7)),E8="Yes",B8=B7),IF(O7="",1,O7+1),1))</f>
        <v/>
      </c>
      <c r="P8" s="57" t="str">
        <f>IF(O8&gt;=3,IFERROR(N8*ROUND(VLOOKUP(O8,$T:$U,2,FALSE),2),""),"")</f>
        <v/>
      </c>
      <c r="Q8" s="5"/>
      <c r="R8" s="5"/>
      <c r="S8" s="5"/>
      <c r="T8" s="20">
        <v>1</v>
      </c>
      <c r="U8" s="5"/>
      <c r="V8" s="5"/>
      <c r="W8" s="5"/>
      <c r="X8" s="5"/>
      <c r="Y8" s="5"/>
      <c r="Z8" s="5"/>
      <c r="AA8" s="5"/>
      <c r="AB8" s="5"/>
      <c r="AC8" s="2"/>
      <c r="AD8" s="2"/>
    </row>
    <row r="9" spans="1:30" ht="19.5" customHeight="1">
      <c r="A9" s="16" t="str">
        <f>IF(ISBLANK(C9),"",MAX($A$6:A8)+1)</f>
        <v/>
      </c>
      <c r="B9" s="56" t="str">
        <f>IFERROR(VLOOKUP(C9,moves,2,FALSE),"")</f>
        <v/>
      </c>
      <c r="C9" s="64"/>
      <c r="D9" s="65"/>
      <c r="E9" s="67"/>
      <c r="F9" s="54" t="str">
        <f>IFERROR(VLOOKUP(C9,moves,3,FALSE),"")</f>
        <v/>
      </c>
      <c r="G9" s="54" t="str">
        <f>IFERROR(VLOOKUP(C9,moves,4,FALSE),"")</f>
        <v/>
      </c>
      <c r="H9" s="55" t="str">
        <f>IF(IFERROR(VLOOKUP(C9,moves,5,FALSE),"")=0,"",IFERROR(VLOOKUP(C9,moves,5,FALSE),""))</f>
        <v/>
      </c>
      <c r="I9" s="55" t="str">
        <f>IF(IFERROR(VLOOKUP(C9,moves,6,FALSE),"")=0,"",IFERROR(VLOOKUP(C9,moves,6,FALSE),""))</f>
        <v/>
      </c>
      <c r="J9" s="55" t="str">
        <f>IF(IFERROR(VLOOKUP(C9,moves,9,FALSE),"")=0,"",IFERROR(VLOOKUP(C9,moves,9,FALSE),""))</f>
        <v/>
      </c>
      <c r="K9" s="53" t="str">
        <f>IFERROR(VLOOKUP(C9,moves,7,FALSE),"")</f>
        <v/>
      </c>
      <c r="L9" s="53" t="str">
        <f>IF(IFERROR(VLOOKUP(C9,moves,8,FALSE),"")=0,"",IFERROR(VLOOKUP(C9,moves,8,FALSE),""))</f>
        <v/>
      </c>
      <c r="M9" s="50" t="str">
        <f t="shared" ref="M9:M56" si="3">IF(OR(D9="",H9="",AND(I9="",H9&gt;0,D9&gt;=H9)),K9,IF(AND(H9&gt;0,D9&lt;H9),0,IF(AND(I9&lt;&gt;0,D9&gt;I9),L9,IFERROR(ROUND(K9+(D9-H9)*((L9-K9)/(I9-H9)),2),0))))</f>
        <v/>
      </c>
      <c r="N9" s="50" t="str">
        <f>IF(LEFT($E9,1)="y",IFERROR(ROUND(VLOOKUP($F9,connections,VLOOKUP($F8,connections,32,FALSE),FALSE)*(K8+K9)/2,2),""),"")</f>
        <v/>
      </c>
      <c r="O9" s="18" t="str">
        <f t="shared" ref="O9:O56" si="4">IF(ISBLANK(C9),"",IF(AND(NOT(ISBLANK(C8)),E9="Yes",B9=B8),IF(O8="",1,O8+1),1))</f>
        <v/>
      </c>
      <c r="P9" s="57" t="str">
        <f t="shared" ref="P9:P56" si="5">IF(O9&gt;=3,IFERROR(N9*ROUND(VLOOKUP(O9,$T:$U,2,FALSE),2),""),"")</f>
        <v/>
      </c>
      <c r="Q9" s="12"/>
      <c r="R9" s="12"/>
      <c r="S9" s="12"/>
      <c r="T9" s="20">
        <v>2</v>
      </c>
      <c r="U9" s="5"/>
      <c r="V9" s="5"/>
      <c r="W9" s="5"/>
      <c r="X9" s="5"/>
      <c r="Y9" s="5"/>
      <c r="Z9" s="5"/>
      <c r="AA9" s="5"/>
      <c r="AB9" s="2"/>
      <c r="AC9" s="2"/>
      <c r="AD9" s="2"/>
    </row>
    <row r="10" spans="1:30" ht="19.5" customHeight="1">
      <c r="A10" s="16" t="str">
        <f>IF(ISBLANK(C10),"",MAX($A$6:A9)+1)</f>
        <v/>
      </c>
      <c r="B10" s="56" t="str">
        <f>IFERROR(VLOOKUP(C10,moves,2,FALSE),"")</f>
        <v/>
      </c>
      <c r="C10" s="64"/>
      <c r="D10" s="65"/>
      <c r="E10" s="67"/>
      <c r="F10" s="54" t="str">
        <f>IFERROR(VLOOKUP(C10,moves,3,FALSE),"")</f>
        <v/>
      </c>
      <c r="G10" s="54" t="str">
        <f>IFERROR(VLOOKUP(C10,moves,4,FALSE),"")</f>
        <v/>
      </c>
      <c r="H10" s="55" t="str">
        <f>IF(IFERROR(VLOOKUP(C10,moves,5,FALSE),"")=0,"",IFERROR(VLOOKUP(C10,moves,5,FALSE),""))</f>
        <v/>
      </c>
      <c r="I10" s="55" t="str">
        <f>IF(IFERROR(VLOOKUP(C10,moves,6,FALSE),"")=0,"",IFERROR(VLOOKUP(C10,moves,6,FALSE),""))</f>
        <v/>
      </c>
      <c r="J10" s="55" t="str">
        <f>IF(IFERROR(VLOOKUP(C10,moves,9,FALSE),"")=0,"",IFERROR(VLOOKUP(C10,moves,9,FALSE),""))</f>
        <v/>
      </c>
      <c r="K10" s="53" t="str">
        <f>IFERROR(VLOOKUP(C10,moves,7,FALSE),"")</f>
        <v/>
      </c>
      <c r="L10" s="53" t="str">
        <f>IF(IFERROR(VLOOKUP(C10,moves,8,FALSE),"")=0,"",IFERROR(VLOOKUP(C10,moves,8,FALSE),""))</f>
        <v/>
      </c>
      <c r="M10" s="50" t="str">
        <f t="shared" si="3"/>
        <v/>
      </c>
      <c r="N10" s="50" t="str">
        <f>IF(LEFT($E10,1)="y",IFERROR(ROUND(VLOOKUP($F10,connections,VLOOKUP($F9,connections,32,FALSE),FALSE)*(K9+K10)/2,2),""),"")</f>
        <v/>
      </c>
      <c r="O10" s="18" t="str">
        <f t="shared" si="4"/>
        <v/>
      </c>
      <c r="P10" s="57" t="str">
        <f t="shared" si="5"/>
        <v/>
      </c>
      <c r="Q10" s="5"/>
      <c r="R10" s="5"/>
      <c r="S10" s="5"/>
      <c r="T10" s="20">
        <v>3</v>
      </c>
      <c r="U10" s="9">
        <v>0.1</v>
      </c>
      <c r="V10" s="10" t="s">
        <v>27</v>
      </c>
      <c r="W10" s="11"/>
      <c r="X10" s="11"/>
      <c r="Y10" s="11"/>
      <c r="Z10" s="11"/>
      <c r="AA10" s="5"/>
      <c r="AB10" s="2"/>
      <c r="AC10" s="2"/>
      <c r="AD10" s="2"/>
    </row>
    <row r="11" spans="1:30" ht="19.5" customHeight="1">
      <c r="A11" s="16" t="str">
        <f>IF(ISBLANK(C11),"",MAX($A$6:A10)+1)</f>
        <v/>
      </c>
      <c r="B11" s="56" t="str">
        <f>IFERROR(VLOOKUP(C11,moves,2,FALSE),"")</f>
        <v/>
      </c>
      <c r="C11" s="64"/>
      <c r="D11" s="65"/>
      <c r="E11" s="67"/>
      <c r="F11" s="54" t="str">
        <f>IFERROR(VLOOKUP(C11,moves,3,FALSE),"")</f>
        <v/>
      </c>
      <c r="G11" s="54" t="str">
        <f>IFERROR(VLOOKUP(C11,moves,4,FALSE),"")</f>
        <v/>
      </c>
      <c r="H11" s="55" t="str">
        <f>IF(IFERROR(VLOOKUP(C11,moves,5,FALSE),"")=0,"",IFERROR(VLOOKUP(C11,moves,5,FALSE),""))</f>
        <v/>
      </c>
      <c r="I11" s="55" t="str">
        <f>IF(IFERROR(VLOOKUP(C11,moves,6,FALSE),"")=0,"",IFERROR(VLOOKUP(C11,moves,6,FALSE),""))</f>
        <v/>
      </c>
      <c r="J11" s="55" t="str">
        <f>IF(IFERROR(VLOOKUP(C11,moves,9,FALSE),"")=0,"",IFERROR(VLOOKUP(C11,moves,9,FALSE),""))</f>
        <v/>
      </c>
      <c r="K11" s="53" t="str">
        <f>IFERROR(VLOOKUP(C11,moves,7,FALSE),"")</f>
        <v/>
      </c>
      <c r="L11" s="53" t="str">
        <f>IF(IFERROR(VLOOKUP(C11,moves,8,FALSE),"")=0,"",IFERROR(VLOOKUP(C11,moves,8,FALSE),""))</f>
        <v/>
      </c>
      <c r="M11" s="50" t="str">
        <f t="shared" si="3"/>
        <v/>
      </c>
      <c r="N11" s="50" t="str">
        <f>IF(LEFT($E11,1)="y",IFERROR(ROUND(VLOOKUP($F11,connections,VLOOKUP($F10,connections,32,FALSE),FALSE)*(K10+K11)/2,2),""),"")</f>
        <v/>
      </c>
      <c r="O11" s="18" t="str">
        <f t="shared" si="4"/>
        <v/>
      </c>
      <c r="P11" s="57" t="str">
        <f t="shared" si="5"/>
        <v/>
      </c>
      <c r="Q11" s="5"/>
      <c r="R11" s="5"/>
      <c r="S11" s="5"/>
      <c r="T11" s="20">
        <v>4</v>
      </c>
      <c r="U11" s="20">
        <f t="shared" ref="U11:U56" si="6">U10*$U$3</f>
        <v>0.11499999999999999</v>
      </c>
      <c r="V11" s="5"/>
      <c r="W11" s="5"/>
      <c r="X11" s="5"/>
      <c r="Y11" s="5"/>
      <c r="Z11" s="5"/>
      <c r="AA11" s="5"/>
      <c r="AB11" s="2"/>
      <c r="AC11" s="2"/>
      <c r="AD11" s="2"/>
    </row>
    <row r="12" spans="1:30" ht="19.5" customHeight="1">
      <c r="A12" s="16" t="str">
        <f>IF(ISBLANK(C12),"",MAX($A$6:A11)+1)</f>
        <v/>
      </c>
      <c r="B12" s="56" t="str">
        <f>IFERROR(VLOOKUP(C12,moves,2,FALSE),"")</f>
        <v/>
      </c>
      <c r="C12" s="64"/>
      <c r="D12" s="65"/>
      <c r="E12" s="67"/>
      <c r="F12" s="54" t="str">
        <f>IFERROR(VLOOKUP(C12,moves,3,FALSE),"")</f>
        <v/>
      </c>
      <c r="G12" s="54" t="str">
        <f>IFERROR(VLOOKUP(C12,moves,4,FALSE),"")</f>
        <v/>
      </c>
      <c r="H12" s="55" t="str">
        <f>IF(IFERROR(VLOOKUP(C12,moves,5,FALSE),"")=0,"",IFERROR(VLOOKUP(C12,moves,5,FALSE),""))</f>
        <v/>
      </c>
      <c r="I12" s="55" t="str">
        <f>IF(IFERROR(VLOOKUP(C12,moves,6,FALSE),"")=0,"",IFERROR(VLOOKUP(C12,moves,6,FALSE),""))</f>
        <v/>
      </c>
      <c r="J12" s="55" t="str">
        <f>IF(IFERROR(VLOOKUP(C12,moves,9,FALSE),"")=0,"",IFERROR(VLOOKUP(C12,moves,9,FALSE),""))</f>
        <v/>
      </c>
      <c r="K12" s="53" t="str">
        <f>IFERROR(VLOOKUP(C12,moves,7,FALSE),"")</f>
        <v/>
      </c>
      <c r="L12" s="53" t="str">
        <f>IF(IFERROR(VLOOKUP(C12,moves,8,FALSE),"")=0,"",IFERROR(VLOOKUP(C12,moves,8,FALSE),""))</f>
        <v/>
      </c>
      <c r="M12" s="50" t="str">
        <f t="shared" si="3"/>
        <v/>
      </c>
      <c r="N12" s="50" t="str">
        <f>IF(LEFT($E12,1)="y",IFERROR(ROUND(VLOOKUP($F12,connections,VLOOKUP($F11,connections,32,FALSE),FALSE)*(K11+K12)/2,2),""),"")</f>
        <v/>
      </c>
      <c r="O12" s="18" t="str">
        <f t="shared" si="4"/>
        <v/>
      </c>
      <c r="P12" s="57" t="str">
        <f t="shared" si="5"/>
        <v/>
      </c>
      <c r="Q12" s="5"/>
      <c r="R12" s="5"/>
      <c r="S12" s="5"/>
      <c r="T12" s="20">
        <v>5</v>
      </c>
      <c r="U12" s="20">
        <f t="shared" si="6"/>
        <v>0.13224999999999998</v>
      </c>
      <c r="V12" s="5"/>
      <c r="W12" s="5"/>
      <c r="X12" s="5"/>
      <c r="Y12" s="5"/>
      <c r="Z12" s="5"/>
      <c r="AA12" s="5"/>
      <c r="AB12" s="2"/>
      <c r="AC12" s="2"/>
      <c r="AD12" s="2"/>
    </row>
    <row r="13" spans="1:30" ht="19.5" customHeight="1">
      <c r="A13" s="16" t="str">
        <f>IF(ISBLANK(C13),"",MAX($A$6:A12)+1)</f>
        <v/>
      </c>
      <c r="B13" s="56" t="str">
        <f>IFERROR(VLOOKUP(C13,moves,2,FALSE),"")</f>
        <v/>
      </c>
      <c r="C13" s="64"/>
      <c r="D13" s="65"/>
      <c r="E13" s="67"/>
      <c r="F13" s="54" t="str">
        <f>IFERROR(VLOOKUP(C13,moves,3,FALSE),"")</f>
        <v/>
      </c>
      <c r="G13" s="54" t="str">
        <f>IFERROR(VLOOKUP(C13,moves,4,FALSE),"")</f>
        <v/>
      </c>
      <c r="H13" s="55" t="str">
        <f>IF(IFERROR(VLOOKUP(C13,moves,5,FALSE),"")=0,"",IFERROR(VLOOKUP(C13,moves,5,FALSE),""))</f>
        <v/>
      </c>
      <c r="I13" s="55" t="str">
        <f>IF(IFERROR(VLOOKUP(C13,moves,6,FALSE),"")=0,"",IFERROR(VLOOKUP(C13,moves,6,FALSE),""))</f>
        <v/>
      </c>
      <c r="J13" s="55" t="str">
        <f>IF(IFERROR(VLOOKUP(C13,moves,9,FALSE),"")=0,"",IFERROR(VLOOKUP(C13,moves,9,FALSE),""))</f>
        <v/>
      </c>
      <c r="K13" s="53" t="str">
        <f>IFERROR(VLOOKUP(C13,moves,7,FALSE),"")</f>
        <v/>
      </c>
      <c r="L13" s="53" t="str">
        <f>IF(IFERROR(VLOOKUP(C13,moves,8,FALSE),"")=0,"",IFERROR(VLOOKUP(C13,moves,8,FALSE),""))</f>
        <v/>
      </c>
      <c r="M13" s="50" t="str">
        <f t="shared" si="3"/>
        <v/>
      </c>
      <c r="N13" s="50" t="str">
        <f>IF(LEFT($E13,1)="y",IFERROR(ROUND(VLOOKUP($F13,connections,VLOOKUP($F12,connections,32,FALSE),FALSE)*(K12+K13)/2,2),""),"")</f>
        <v/>
      </c>
      <c r="O13" s="18" t="str">
        <f t="shared" si="4"/>
        <v/>
      </c>
      <c r="P13" s="57" t="str">
        <f t="shared" si="5"/>
        <v/>
      </c>
      <c r="Q13" s="5"/>
      <c r="R13" s="15"/>
      <c r="S13" s="5"/>
      <c r="T13" s="20">
        <v>6</v>
      </c>
      <c r="U13" s="20">
        <f t="shared" si="6"/>
        <v>0.15208749999999996</v>
      </c>
      <c r="V13" s="5"/>
      <c r="W13" s="5"/>
      <c r="X13" s="5"/>
      <c r="Y13" s="5"/>
      <c r="Z13" s="5"/>
      <c r="AA13" s="5"/>
      <c r="AB13" s="2"/>
      <c r="AC13" s="2"/>
      <c r="AD13" s="2"/>
    </row>
    <row r="14" spans="1:30" ht="19.5" customHeight="1">
      <c r="A14" s="16" t="str">
        <f>IF(ISBLANK(C14),"",MAX($A$6:A13)+1)</f>
        <v/>
      </c>
      <c r="B14" s="56" t="str">
        <f>IFERROR(VLOOKUP(C14,moves,2,FALSE),"")</f>
        <v/>
      </c>
      <c r="C14" s="64"/>
      <c r="D14" s="65"/>
      <c r="E14" s="67"/>
      <c r="F14" s="54" t="str">
        <f>IFERROR(VLOOKUP(C14,moves,3,FALSE),"")</f>
        <v/>
      </c>
      <c r="G14" s="54" t="str">
        <f>IFERROR(VLOOKUP(C14,moves,4,FALSE),"")</f>
        <v/>
      </c>
      <c r="H14" s="55" t="str">
        <f>IF(IFERROR(VLOOKUP(C14,moves,5,FALSE),"")=0,"",IFERROR(VLOOKUP(C14,moves,5,FALSE),""))</f>
        <v/>
      </c>
      <c r="I14" s="55" t="str">
        <f>IF(IFERROR(VLOOKUP(C14,moves,6,FALSE),"")=0,"",IFERROR(VLOOKUP(C14,moves,6,FALSE),""))</f>
        <v/>
      </c>
      <c r="J14" s="55" t="str">
        <f>IF(IFERROR(VLOOKUP(C14,moves,9,FALSE),"")=0,"",IFERROR(VLOOKUP(C14,moves,9,FALSE),""))</f>
        <v/>
      </c>
      <c r="K14" s="53" t="str">
        <f>IFERROR(VLOOKUP(C14,moves,7,FALSE),"")</f>
        <v/>
      </c>
      <c r="L14" s="53" t="str">
        <f>IF(IFERROR(VLOOKUP(C14,moves,8,FALSE),"")=0,"",IFERROR(VLOOKUP(C14,moves,8,FALSE),""))</f>
        <v/>
      </c>
      <c r="M14" s="50" t="str">
        <f t="shared" si="3"/>
        <v/>
      </c>
      <c r="N14" s="50" t="str">
        <f>IF(LEFT($E14,1)="y",IFERROR(ROUND(VLOOKUP($F14,connections,VLOOKUP($F13,connections,32,FALSE),FALSE)*(K13+K14)/2,2),""),"")</f>
        <v/>
      </c>
      <c r="O14" s="18" t="str">
        <f t="shared" si="4"/>
        <v/>
      </c>
      <c r="P14" s="57" t="str">
        <f t="shared" si="5"/>
        <v/>
      </c>
      <c r="Q14" s="5"/>
      <c r="R14" s="5"/>
      <c r="S14" s="5"/>
      <c r="T14" s="20">
        <v>7</v>
      </c>
      <c r="U14" s="20">
        <f t="shared" si="6"/>
        <v>0.17490062499999995</v>
      </c>
      <c r="V14" s="5"/>
      <c r="W14" s="5"/>
      <c r="X14" s="5"/>
      <c r="Y14" s="5"/>
      <c r="Z14" s="5"/>
      <c r="AA14" s="5"/>
      <c r="AB14" s="2"/>
      <c r="AC14" s="2"/>
      <c r="AD14" s="2"/>
    </row>
    <row r="15" spans="1:30" ht="19.5" customHeight="1">
      <c r="A15" s="16" t="str">
        <f>IF(ISBLANK(C15),"",MAX($A$6:A14)+1)</f>
        <v/>
      </c>
      <c r="B15" s="56" t="str">
        <f>IFERROR(VLOOKUP(C15,moves,2,FALSE),"")</f>
        <v/>
      </c>
      <c r="C15" s="64"/>
      <c r="D15" s="65"/>
      <c r="E15" s="67"/>
      <c r="F15" s="54" t="str">
        <f>IFERROR(VLOOKUP(C15,moves,3,FALSE),"")</f>
        <v/>
      </c>
      <c r="G15" s="54" t="str">
        <f>IFERROR(VLOOKUP(C15,moves,4,FALSE),"")</f>
        <v/>
      </c>
      <c r="H15" s="55" t="str">
        <f>IF(IFERROR(VLOOKUP(C15,moves,5,FALSE),"")=0,"",IFERROR(VLOOKUP(C15,moves,5,FALSE),""))</f>
        <v/>
      </c>
      <c r="I15" s="55" t="str">
        <f>IF(IFERROR(VLOOKUP(C15,moves,6,FALSE),"")=0,"",IFERROR(VLOOKUP(C15,moves,6,FALSE),""))</f>
        <v/>
      </c>
      <c r="J15" s="55" t="str">
        <f>IF(IFERROR(VLOOKUP(C15,moves,9,FALSE),"")=0,"",IFERROR(VLOOKUP(C15,moves,9,FALSE),""))</f>
        <v/>
      </c>
      <c r="K15" s="53" t="str">
        <f>IFERROR(VLOOKUP(C15,moves,7,FALSE),"")</f>
        <v/>
      </c>
      <c r="L15" s="53" t="str">
        <f>IF(IFERROR(VLOOKUP(C15,moves,8,FALSE),"")=0,"",IFERROR(VLOOKUP(C15,moves,8,FALSE),""))</f>
        <v/>
      </c>
      <c r="M15" s="50" t="str">
        <f t="shared" si="3"/>
        <v/>
      </c>
      <c r="N15" s="50" t="str">
        <f>IF(LEFT($E15,1)="y",IFERROR(ROUND(VLOOKUP($F15,connections,VLOOKUP($F14,connections,32,FALSE),FALSE)*(K14+K15)/2,2),""),"")</f>
        <v/>
      </c>
      <c r="O15" s="18" t="str">
        <f t="shared" si="4"/>
        <v/>
      </c>
      <c r="P15" s="57" t="str">
        <f t="shared" si="5"/>
        <v/>
      </c>
      <c r="Q15" s="5"/>
      <c r="R15" s="5"/>
      <c r="S15" s="5"/>
      <c r="T15" s="20">
        <v>8</v>
      </c>
      <c r="U15" s="20">
        <f t="shared" si="6"/>
        <v>0.20113571874999991</v>
      </c>
      <c r="V15" s="5"/>
      <c r="W15" s="5"/>
      <c r="X15" s="5"/>
      <c r="Y15" s="5"/>
      <c r="Z15" s="5"/>
      <c r="AA15" s="5"/>
      <c r="AB15" s="2"/>
      <c r="AC15" s="2"/>
      <c r="AD15" s="2"/>
    </row>
    <row r="16" spans="1:30" ht="19.5" customHeight="1">
      <c r="A16" s="16" t="str">
        <f>IF(ISBLANK(C16),"",MAX($A$6:A15)+1)</f>
        <v/>
      </c>
      <c r="B16" s="56" t="str">
        <f>IFERROR(VLOOKUP(C16,moves,2,FALSE),"")</f>
        <v/>
      </c>
      <c r="C16" s="64"/>
      <c r="D16" s="65"/>
      <c r="E16" s="67"/>
      <c r="F16" s="54" t="str">
        <f>IFERROR(VLOOKUP(C16,moves,3,FALSE),"")</f>
        <v/>
      </c>
      <c r="G16" s="54" t="str">
        <f>IFERROR(VLOOKUP(C16,moves,4,FALSE),"")</f>
        <v/>
      </c>
      <c r="H16" s="55" t="str">
        <f>IF(IFERROR(VLOOKUP(C16,moves,5,FALSE),"")=0,"",IFERROR(VLOOKUP(C16,moves,5,FALSE),""))</f>
        <v/>
      </c>
      <c r="I16" s="55" t="str">
        <f>IF(IFERROR(VLOOKUP(C16,moves,6,FALSE),"")=0,"",IFERROR(VLOOKUP(C16,moves,6,FALSE),""))</f>
        <v/>
      </c>
      <c r="J16" s="55" t="str">
        <f>IF(IFERROR(VLOOKUP(C16,moves,9,FALSE),"")=0,"",IFERROR(VLOOKUP(C16,moves,9,FALSE),""))</f>
        <v/>
      </c>
      <c r="K16" s="53" t="str">
        <f>IFERROR(VLOOKUP(C16,moves,7,FALSE),"")</f>
        <v/>
      </c>
      <c r="L16" s="53" t="str">
        <f>IF(IFERROR(VLOOKUP(C16,moves,8,FALSE),"")=0,"",IFERROR(VLOOKUP(C16,moves,8,FALSE),""))</f>
        <v/>
      </c>
      <c r="M16" s="50" t="str">
        <f t="shared" si="3"/>
        <v/>
      </c>
      <c r="N16" s="50" t="str">
        <f>IF(LEFT($E16,1)="y",IFERROR(ROUND(VLOOKUP($F16,connections,VLOOKUP($F15,connections,32,FALSE),FALSE)*(K15+K16)/2,2),""),"")</f>
        <v/>
      </c>
      <c r="O16" s="18" t="str">
        <f t="shared" si="4"/>
        <v/>
      </c>
      <c r="P16" s="57" t="str">
        <f t="shared" si="5"/>
        <v/>
      </c>
      <c r="Q16" s="5"/>
      <c r="R16" s="5"/>
      <c r="S16" s="5"/>
      <c r="T16" s="20">
        <v>9</v>
      </c>
      <c r="U16" s="20">
        <f t="shared" si="6"/>
        <v>0.23130607656249988</v>
      </c>
      <c r="V16" s="5"/>
      <c r="W16" s="5"/>
      <c r="X16" s="5"/>
      <c r="Y16" s="5"/>
      <c r="Z16" s="5"/>
      <c r="AA16" s="5"/>
      <c r="AB16" s="2"/>
      <c r="AC16" s="2"/>
      <c r="AD16" s="2"/>
    </row>
    <row r="17" spans="1:30" ht="19.5" customHeight="1">
      <c r="A17" s="16" t="str">
        <f>IF(ISBLANK(C17),"",MAX($A$6:A16)+1)</f>
        <v/>
      </c>
      <c r="B17" s="56" t="str">
        <f>IFERROR(VLOOKUP(C17,moves,2,FALSE),"")</f>
        <v/>
      </c>
      <c r="C17" s="64"/>
      <c r="D17" s="65"/>
      <c r="E17" s="67"/>
      <c r="F17" s="54" t="str">
        <f>IFERROR(VLOOKUP(C17,moves,3,FALSE),"")</f>
        <v/>
      </c>
      <c r="G17" s="54" t="str">
        <f>IFERROR(VLOOKUP(C17,moves,4,FALSE),"")</f>
        <v/>
      </c>
      <c r="H17" s="55" t="str">
        <f>IF(IFERROR(VLOOKUP(C17,moves,5,FALSE),"")=0,"",IFERROR(VLOOKUP(C17,moves,5,FALSE),""))</f>
        <v/>
      </c>
      <c r="I17" s="55" t="str">
        <f>IF(IFERROR(VLOOKUP(C17,moves,6,FALSE),"")=0,"",IFERROR(VLOOKUP(C17,moves,6,FALSE),""))</f>
        <v/>
      </c>
      <c r="J17" s="55" t="str">
        <f>IF(IFERROR(VLOOKUP(C17,moves,9,FALSE),"")=0,"",IFERROR(VLOOKUP(C17,moves,9,FALSE),""))</f>
        <v/>
      </c>
      <c r="K17" s="53" t="str">
        <f>IFERROR(VLOOKUP(C17,moves,7,FALSE),"")</f>
        <v/>
      </c>
      <c r="L17" s="53" t="str">
        <f>IF(IFERROR(VLOOKUP(C17,moves,8,FALSE),"")=0,"",IFERROR(VLOOKUP(C17,moves,8,FALSE),""))</f>
        <v/>
      </c>
      <c r="M17" s="50" t="str">
        <f t="shared" si="3"/>
        <v/>
      </c>
      <c r="N17" s="50" t="str">
        <f>IF(LEFT($E17,1)="y",IFERROR(ROUND(VLOOKUP($F17,connections,VLOOKUP($F16,connections,32,FALSE),FALSE)*(K16+K17)/2,2),""),"")</f>
        <v/>
      </c>
      <c r="O17" s="18" t="str">
        <f t="shared" si="4"/>
        <v/>
      </c>
      <c r="P17" s="57" t="str">
        <f t="shared" si="5"/>
        <v/>
      </c>
      <c r="Q17" s="5"/>
      <c r="R17" s="5"/>
      <c r="S17" s="5"/>
      <c r="T17" s="20">
        <v>10</v>
      </c>
      <c r="U17" s="20">
        <f t="shared" si="6"/>
        <v>0.26600198804687486</v>
      </c>
      <c r="V17" s="5"/>
      <c r="W17" s="5"/>
      <c r="X17" s="5"/>
      <c r="Y17" s="5"/>
      <c r="Z17" s="5"/>
      <c r="AA17" s="5"/>
      <c r="AB17" s="2"/>
      <c r="AC17" s="2"/>
      <c r="AD17" s="2"/>
    </row>
    <row r="18" spans="1:30" ht="19.5" customHeight="1">
      <c r="A18" s="16" t="str">
        <f>IF(ISBLANK(C18),"",MAX($A$6:A17)+1)</f>
        <v/>
      </c>
      <c r="B18" s="56" t="str">
        <f>IFERROR(VLOOKUP(C18,moves,2,FALSE),"")</f>
        <v/>
      </c>
      <c r="C18" s="64"/>
      <c r="D18" s="65"/>
      <c r="E18" s="67"/>
      <c r="F18" s="54" t="str">
        <f>IFERROR(VLOOKUP(C18,moves,3,FALSE),"")</f>
        <v/>
      </c>
      <c r="G18" s="54" t="str">
        <f>IFERROR(VLOOKUP(C18,moves,4,FALSE),"")</f>
        <v/>
      </c>
      <c r="H18" s="55" t="str">
        <f>IF(IFERROR(VLOOKUP(C18,moves,5,FALSE),"")=0,"",IFERROR(VLOOKUP(C18,moves,5,FALSE),""))</f>
        <v/>
      </c>
      <c r="I18" s="55" t="str">
        <f>IF(IFERROR(VLOOKUP(C18,moves,6,FALSE),"")=0,"",IFERROR(VLOOKUP(C18,moves,6,FALSE),""))</f>
        <v/>
      </c>
      <c r="J18" s="55" t="str">
        <f>IF(IFERROR(VLOOKUP(C18,moves,9,FALSE),"")=0,"",IFERROR(VLOOKUP(C18,moves,9,FALSE),""))</f>
        <v/>
      </c>
      <c r="K18" s="53" t="str">
        <f>IFERROR(VLOOKUP(C18,moves,7,FALSE),"")</f>
        <v/>
      </c>
      <c r="L18" s="53" t="str">
        <f>IF(IFERROR(VLOOKUP(C18,moves,8,FALSE),"")=0,"",IFERROR(VLOOKUP(C18,moves,8,FALSE),""))</f>
        <v/>
      </c>
      <c r="M18" s="50" t="str">
        <f t="shared" si="3"/>
        <v/>
      </c>
      <c r="N18" s="50" t="str">
        <f>IF(LEFT($E18,1)="y",IFERROR(ROUND(VLOOKUP($F18,connections,VLOOKUP($F17,connections,32,FALSE),FALSE)*(K17+K18)/2,2),""),"")</f>
        <v/>
      </c>
      <c r="O18" s="18" t="str">
        <f t="shared" si="4"/>
        <v/>
      </c>
      <c r="P18" s="57" t="str">
        <f t="shared" si="5"/>
        <v/>
      </c>
      <c r="Q18" s="5"/>
      <c r="R18" s="5"/>
      <c r="S18" s="5"/>
      <c r="T18" s="20">
        <v>11</v>
      </c>
      <c r="U18" s="20">
        <f t="shared" si="6"/>
        <v>0.30590228625390609</v>
      </c>
      <c r="V18" s="5"/>
      <c r="W18" s="5"/>
      <c r="X18" s="5"/>
      <c r="Y18" s="5"/>
      <c r="Z18" s="5"/>
      <c r="AA18" s="5"/>
      <c r="AB18" s="2"/>
      <c r="AC18" s="2"/>
      <c r="AD18" s="2"/>
    </row>
    <row r="19" spans="1:30" ht="19.5" customHeight="1">
      <c r="A19" s="16" t="str">
        <f>IF(ISBLANK(C19),"",MAX($A$6:A18)+1)</f>
        <v/>
      </c>
      <c r="B19" s="56" t="str">
        <f>IFERROR(VLOOKUP(C19,moves,2,FALSE),"")</f>
        <v/>
      </c>
      <c r="C19" s="64"/>
      <c r="D19" s="65"/>
      <c r="E19" s="67"/>
      <c r="F19" s="54" t="str">
        <f>IFERROR(VLOOKUP(C19,moves,3,FALSE),"")</f>
        <v/>
      </c>
      <c r="G19" s="54" t="str">
        <f>IFERROR(VLOOKUP(C19,moves,4,FALSE),"")</f>
        <v/>
      </c>
      <c r="H19" s="55" t="str">
        <f>IF(IFERROR(VLOOKUP(C19,moves,5,FALSE),"")=0,"",IFERROR(VLOOKUP(C19,moves,5,FALSE),""))</f>
        <v/>
      </c>
      <c r="I19" s="55" t="str">
        <f>IF(IFERROR(VLOOKUP(C19,moves,6,FALSE),"")=0,"",IFERROR(VLOOKUP(C19,moves,6,FALSE),""))</f>
        <v/>
      </c>
      <c r="J19" s="55" t="str">
        <f>IF(IFERROR(VLOOKUP(C19,moves,9,FALSE),"")=0,"",IFERROR(VLOOKUP(C19,moves,9,FALSE),""))</f>
        <v/>
      </c>
      <c r="K19" s="53" t="str">
        <f>IFERROR(VLOOKUP(C19,moves,7,FALSE),"")</f>
        <v/>
      </c>
      <c r="L19" s="53" t="str">
        <f>IF(IFERROR(VLOOKUP(C19,moves,8,FALSE),"")=0,"",IFERROR(VLOOKUP(C19,moves,8,FALSE),""))</f>
        <v/>
      </c>
      <c r="M19" s="50" t="str">
        <f t="shared" si="3"/>
        <v/>
      </c>
      <c r="N19" s="50" t="str">
        <f>IF(LEFT($E19,1)="y",IFERROR(ROUND(VLOOKUP($F19,connections,VLOOKUP($F18,connections,32,FALSE),FALSE)*(K18+K19)/2,2),""),"")</f>
        <v/>
      </c>
      <c r="O19" s="18" t="str">
        <f t="shared" si="4"/>
        <v/>
      </c>
      <c r="P19" s="57" t="str">
        <f t="shared" si="5"/>
        <v/>
      </c>
      <c r="Q19" s="5"/>
      <c r="R19" s="5"/>
      <c r="S19" s="5"/>
      <c r="T19" s="20">
        <v>12</v>
      </c>
      <c r="U19" s="20">
        <f t="shared" si="6"/>
        <v>0.35178762919199197</v>
      </c>
      <c r="V19" s="5"/>
      <c r="W19" s="5"/>
      <c r="X19" s="5"/>
      <c r="Y19" s="5"/>
      <c r="Z19" s="5"/>
      <c r="AA19" s="5"/>
      <c r="AB19" s="2"/>
      <c r="AC19" s="2"/>
      <c r="AD19" s="2"/>
    </row>
    <row r="20" spans="1:30" ht="19.5" customHeight="1">
      <c r="A20" s="16" t="str">
        <f>IF(ISBLANK(C20),"",MAX($A$6:A19)+1)</f>
        <v/>
      </c>
      <c r="B20" s="56" t="str">
        <f>IFERROR(VLOOKUP(C20,moves,2,FALSE),"")</f>
        <v/>
      </c>
      <c r="C20" s="64"/>
      <c r="D20" s="65"/>
      <c r="E20" s="67"/>
      <c r="F20" s="54" t="str">
        <f>IFERROR(VLOOKUP(C20,moves,3,FALSE),"")</f>
        <v/>
      </c>
      <c r="G20" s="54" t="str">
        <f>IFERROR(VLOOKUP(C20,moves,4,FALSE),"")</f>
        <v/>
      </c>
      <c r="H20" s="55" t="str">
        <f>IF(IFERROR(VLOOKUP(C20,moves,5,FALSE),"")=0,"",IFERROR(VLOOKUP(C20,moves,5,FALSE),""))</f>
        <v/>
      </c>
      <c r="I20" s="55" t="str">
        <f>IF(IFERROR(VLOOKUP(C20,moves,6,FALSE),"")=0,"",IFERROR(VLOOKUP(C20,moves,6,FALSE),""))</f>
        <v/>
      </c>
      <c r="J20" s="55" t="str">
        <f>IF(IFERROR(VLOOKUP(C20,moves,9,FALSE),"")=0,"",IFERROR(VLOOKUP(C20,moves,9,FALSE),""))</f>
        <v/>
      </c>
      <c r="K20" s="53" t="str">
        <f>IFERROR(VLOOKUP(C20,moves,7,FALSE),"")</f>
        <v/>
      </c>
      <c r="L20" s="53" t="str">
        <f>IF(IFERROR(VLOOKUP(C20,moves,8,FALSE),"")=0,"",IFERROR(VLOOKUP(C20,moves,8,FALSE),""))</f>
        <v/>
      </c>
      <c r="M20" s="50" t="str">
        <f t="shared" si="3"/>
        <v/>
      </c>
      <c r="N20" s="50" t="str">
        <f>IF(LEFT($E20,1)="y",IFERROR(ROUND(VLOOKUP($F20,connections,VLOOKUP($F19,connections,32,FALSE),FALSE)*(K19+K20)/2,2),""),"")</f>
        <v/>
      </c>
      <c r="O20" s="18" t="str">
        <f t="shared" si="4"/>
        <v/>
      </c>
      <c r="P20" s="57" t="str">
        <f t="shared" si="5"/>
        <v/>
      </c>
      <c r="Q20" s="5"/>
      <c r="R20" s="5"/>
      <c r="S20" s="5"/>
      <c r="T20" s="20">
        <v>13</v>
      </c>
      <c r="U20" s="20">
        <f t="shared" si="6"/>
        <v>0.40455577357079076</v>
      </c>
      <c r="V20" s="5"/>
      <c r="W20" s="5"/>
      <c r="X20" s="5"/>
      <c r="Y20" s="5"/>
      <c r="Z20" s="5"/>
      <c r="AA20" s="5"/>
      <c r="AB20" s="2"/>
      <c r="AC20" s="2"/>
      <c r="AD20" s="2"/>
    </row>
    <row r="21" spans="1:30" ht="19.5" customHeight="1">
      <c r="A21" s="16" t="str">
        <f>IF(ISBLANK(C21),"",MAX($A$6:A20)+1)</f>
        <v/>
      </c>
      <c r="B21" s="56" t="str">
        <f>IFERROR(VLOOKUP(C21,moves,2,FALSE),"")</f>
        <v/>
      </c>
      <c r="C21" s="64"/>
      <c r="D21" s="65"/>
      <c r="E21" s="67"/>
      <c r="F21" s="54" t="str">
        <f>IFERROR(VLOOKUP(C21,moves,3,FALSE),"")</f>
        <v/>
      </c>
      <c r="G21" s="54" t="str">
        <f>IFERROR(VLOOKUP(C21,moves,4,FALSE),"")</f>
        <v/>
      </c>
      <c r="H21" s="55" t="str">
        <f>IF(IFERROR(VLOOKUP(C21,moves,5,FALSE),"")=0,"",IFERROR(VLOOKUP(C21,moves,5,FALSE),""))</f>
        <v/>
      </c>
      <c r="I21" s="55" t="str">
        <f>IF(IFERROR(VLOOKUP(C21,moves,6,FALSE),"")=0,"",IFERROR(VLOOKUP(C21,moves,6,FALSE),""))</f>
        <v/>
      </c>
      <c r="J21" s="55" t="str">
        <f>IF(IFERROR(VLOOKUP(C21,moves,9,FALSE),"")=0,"",IFERROR(VLOOKUP(C21,moves,9,FALSE),""))</f>
        <v/>
      </c>
      <c r="K21" s="53" t="str">
        <f>IFERROR(VLOOKUP(C21,moves,7,FALSE),"")</f>
        <v/>
      </c>
      <c r="L21" s="53" t="str">
        <f>IF(IFERROR(VLOOKUP(C21,moves,8,FALSE),"")=0,"",IFERROR(VLOOKUP(C21,moves,8,FALSE),""))</f>
        <v/>
      </c>
      <c r="M21" s="50" t="str">
        <f t="shared" si="3"/>
        <v/>
      </c>
      <c r="N21" s="50" t="str">
        <f>IF(LEFT($E21,1)="y",IFERROR(ROUND(VLOOKUP($F21,connections,VLOOKUP($F20,connections,32,FALSE),FALSE)*(K20+K21)/2,2),""),"")</f>
        <v/>
      </c>
      <c r="O21" s="18" t="str">
        <f t="shared" si="4"/>
        <v/>
      </c>
      <c r="P21" s="57" t="str">
        <f t="shared" si="5"/>
        <v/>
      </c>
      <c r="Q21" s="5"/>
      <c r="R21" s="5"/>
      <c r="S21" s="5"/>
      <c r="T21" s="20">
        <v>14</v>
      </c>
      <c r="U21" s="20">
        <f t="shared" si="6"/>
        <v>0.46523913960640934</v>
      </c>
      <c r="V21" s="5"/>
      <c r="W21" s="5"/>
      <c r="X21" s="5"/>
      <c r="Y21" s="5"/>
      <c r="Z21" s="5"/>
      <c r="AA21" s="5"/>
      <c r="AB21" s="2"/>
      <c r="AC21" s="2"/>
      <c r="AD21" s="2"/>
    </row>
    <row r="22" spans="1:30" ht="19.5" customHeight="1">
      <c r="A22" s="16" t="str">
        <f>IF(ISBLANK(C22),"",MAX($A$6:A21)+1)</f>
        <v/>
      </c>
      <c r="B22" s="56" t="str">
        <f>IFERROR(VLOOKUP(C22,moves,2,FALSE),"")</f>
        <v/>
      </c>
      <c r="C22" s="64"/>
      <c r="D22" s="65"/>
      <c r="E22" s="67"/>
      <c r="F22" s="54" t="str">
        <f>IFERROR(VLOOKUP(C22,moves,3,FALSE),"")</f>
        <v/>
      </c>
      <c r="G22" s="54" t="str">
        <f>IFERROR(VLOOKUP(C22,moves,4,FALSE),"")</f>
        <v/>
      </c>
      <c r="H22" s="55" t="str">
        <f>IF(IFERROR(VLOOKUP(C22,moves,5,FALSE),"")=0,"",IFERROR(VLOOKUP(C22,moves,5,FALSE),""))</f>
        <v/>
      </c>
      <c r="I22" s="55" t="str">
        <f>IF(IFERROR(VLOOKUP(C22,moves,6,FALSE),"")=0,"",IFERROR(VLOOKUP(C22,moves,6,FALSE),""))</f>
        <v/>
      </c>
      <c r="J22" s="55" t="str">
        <f>IF(IFERROR(VLOOKUP(C22,moves,9,FALSE),"")=0,"",IFERROR(VLOOKUP(C22,moves,9,FALSE),""))</f>
        <v/>
      </c>
      <c r="K22" s="53" t="str">
        <f>IFERROR(VLOOKUP(C22,moves,7,FALSE),"")</f>
        <v/>
      </c>
      <c r="L22" s="53" t="str">
        <f>IF(IFERROR(VLOOKUP(C22,moves,8,FALSE),"")=0,"",IFERROR(VLOOKUP(C22,moves,8,FALSE),""))</f>
        <v/>
      </c>
      <c r="M22" s="50" t="str">
        <f t="shared" si="3"/>
        <v/>
      </c>
      <c r="N22" s="50" t="str">
        <f>IF(LEFT($E22,1)="y",IFERROR(ROUND(VLOOKUP($F22,connections,VLOOKUP($F21,connections,32,FALSE),FALSE)*(K21+K22)/2,2),""),"")</f>
        <v/>
      </c>
      <c r="O22" s="18" t="str">
        <f t="shared" si="4"/>
        <v/>
      </c>
      <c r="P22" s="57" t="str">
        <f t="shared" si="5"/>
        <v/>
      </c>
      <c r="Q22" s="5"/>
      <c r="R22" s="5"/>
      <c r="S22" s="5"/>
      <c r="T22" s="20">
        <v>15</v>
      </c>
      <c r="U22" s="20">
        <f t="shared" si="6"/>
        <v>0.53502501054737073</v>
      </c>
      <c r="V22" s="5"/>
      <c r="W22" s="5"/>
      <c r="X22" s="5"/>
      <c r="Y22" s="5"/>
      <c r="Z22" s="5"/>
      <c r="AA22" s="5"/>
      <c r="AB22" s="2"/>
      <c r="AC22" s="2"/>
      <c r="AD22" s="2"/>
    </row>
    <row r="23" spans="1:30" ht="19.5" customHeight="1">
      <c r="A23" s="16" t="str">
        <f>IF(ISBLANK(C23),"",MAX($A$6:A22)+1)</f>
        <v/>
      </c>
      <c r="B23" s="56" t="str">
        <f>IFERROR(VLOOKUP(C23,moves,2,FALSE),"")</f>
        <v/>
      </c>
      <c r="C23" s="64"/>
      <c r="D23" s="65"/>
      <c r="E23" s="67"/>
      <c r="F23" s="54" t="str">
        <f>IFERROR(VLOOKUP(C23,moves,3,FALSE),"")</f>
        <v/>
      </c>
      <c r="G23" s="54" t="str">
        <f>IFERROR(VLOOKUP(C23,moves,4,FALSE),"")</f>
        <v/>
      </c>
      <c r="H23" s="55" t="str">
        <f>IF(IFERROR(VLOOKUP(C23,moves,5,FALSE),"")=0,"",IFERROR(VLOOKUP(C23,moves,5,FALSE),""))</f>
        <v/>
      </c>
      <c r="I23" s="55" t="str">
        <f>IF(IFERROR(VLOOKUP(C23,moves,6,FALSE),"")=0,"",IFERROR(VLOOKUP(C23,moves,6,FALSE),""))</f>
        <v/>
      </c>
      <c r="J23" s="55" t="str">
        <f>IF(IFERROR(VLOOKUP(C23,moves,9,FALSE),"")=0,"",IFERROR(VLOOKUP(C23,moves,9,FALSE),""))</f>
        <v/>
      </c>
      <c r="K23" s="53" t="str">
        <f>IFERROR(VLOOKUP(C23,moves,7,FALSE),"")</f>
        <v/>
      </c>
      <c r="L23" s="53" t="str">
        <f>IF(IFERROR(VLOOKUP(C23,moves,8,FALSE),"")=0,"",IFERROR(VLOOKUP(C23,moves,8,FALSE),""))</f>
        <v/>
      </c>
      <c r="M23" s="50" t="str">
        <f t="shared" si="3"/>
        <v/>
      </c>
      <c r="N23" s="50" t="str">
        <f>IF(LEFT($E23,1)="y",IFERROR(ROUND(VLOOKUP($F23,connections,VLOOKUP($F22,connections,32,FALSE),FALSE)*(K22+K23)/2,2),""),"")</f>
        <v/>
      </c>
      <c r="O23" s="18" t="str">
        <f t="shared" si="4"/>
        <v/>
      </c>
      <c r="P23" s="57" t="str">
        <f t="shared" si="5"/>
        <v/>
      </c>
      <c r="Q23" s="5"/>
      <c r="R23" s="5"/>
      <c r="S23" s="5"/>
      <c r="T23" s="20">
        <v>16</v>
      </c>
      <c r="U23" s="20">
        <f t="shared" si="6"/>
        <v>0.6152787621294763</v>
      </c>
      <c r="V23" s="5"/>
      <c r="W23" s="5"/>
      <c r="X23" s="5"/>
      <c r="Y23" s="5"/>
      <c r="Z23" s="5"/>
      <c r="AA23" s="5"/>
      <c r="AB23" s="2"/>
      <c r="AC23" s="2"/>
      <c r="AD23" s="2"/>
    </row>
    <row r="24" spans="1:30" ht="19.5" customHeight="1">
      <c r="A24" s="16" t="str">
        <f>IF(ISBLANK(C24),"",MAX($A$6:A23)+1)</f>
        <v/>
      </c>
      <c r="B24" s="56" t="str">
        <f>IFERROR(VLOOKUP(C24,moves,2,FALSE),"")</f>
        <v/>
      </c>
      <c r="C24" s="64"/>
      <c r="D24" s="65"/>
      <c r="E24" s="67"/>
      <c r="F24" s="54" t="str">
        <f>IFERROR(VLOOKUP(C24,moves,3,FALSE),"")</f>
        <v/>
      </c>
      <c r="G24" s="54" t="str">
        <f>IFERROR(VLOOKUP(C24,moves,4,FALSE),"")</f>
        <v/>
      </c>
      <c r="H24" s="55" t="str">
        <f>IF(IFERROR(VLOOKUP(C24,moves,5,FALSE),"")=0,"",IFERROR(VLOOKUP(C24,moves,5,FALSE),""))</f>
        <v/>
      </c>
      <c r="I24" s="55" t="str">
        <f>IF(IFERROR(VLOOKUP(C24,moves,6,FALSE),"")=0,"",IFERROR(VLOOKUP(C24,moves,6,FALSE),""))</f>
        <v/>
      </c>
      <c r="J24" s="55" t="str">
        <f>IF(IFERROR(VLOOKUP(C24,moves,9,FALSE),"")=0,"",IFERROR(VLOOKUP(C24,moves,9,FALSE),""))</f>
        <v/>
      </c>
      <c r="K24" s="53" t="str">
        <f>IFERROR(VLOOKUP(C24,moves,7,FALSE),"")</f>
        <v/>
      </c>
      <c r="L24" s="53" t="str">
        <f>IF(IFERROR(VLOOKUP(C24,moves,8,FALSE),"")=0,"",IFERROR(VLOOKUP(C24,moves,8,FALSE),""))</f>
        <v/>
      </c>
      <c r="M24" s="50" t="str">
        <f t="shared" si="3"/>
        <v/>
      </c>
      <c r="N24" s="50" t="str">
        <f>IF(LEFT($E24,1)="y",IFERROR(ROUND(VLOOKUP($F24,connections,VLOOKUP($F23,connections,32,FALSE),FALSE)*(K23+K24)/2,2),""),"")</f>
        <v/>
      </c>
      <c r="O24" s="18" t="str">
        <f t="shared" si="4"/>
        <v/>
      </c>
      <c r="P24" s="57" t="str">
        <f t="shared" si="5"/>
        <v/>
      </c>
      <c r="Q24" s="5"/>
      <c r="R24" s="5"/>
      <c r="S24" s="5"/>
      <c r="T24" s="20">
        <v>17</v>
      </c>
      <c r="U24" s="20">
        <f t="shared" si="6"/>
        <v>0.70757057644889765</v>
      </c>
      <c r="V24" s="5"/>
      <c r="W24" s="5"/>
      <c r="X24" s="5"/>
      <c r="Y24" s="5"/>
      <c r="Z24" s="5"/>
      <c r="AA24" s="5"/>
      <c r="AB24" s="2"/>
      <c r="AC24" s="2"/>
      <c r="AD24" s="2"/>
    </row>
    <row r="25" spans="1:30" ht="19.5" customHeight="1">
      <c r="A25" s="16" t="str">
        <f>IF(ISBLANK(C25),"",MAX($A$6:A24)+1)</f>
        <v/>
      </c>
      <c r="B25" s="56" t="str">
        <f>IFERROR(VLOOKUP(C25,moves,2,FALSE),"")</f>
        <v/>
      </c>
      <c r="C25" s="64"/>
      <c r="D25" s="65"/>
      <c r="E25" s="67"/>
      <c r="F25" s="54" t="str">
        <f>IFERROR(VLOOKUP(C25,moves,3,FALSE),"")</f>
        <v/>
      </c>
      <c r="G25" s="54" t="str">
        <f>IFERROR(VLOOKUP(C25,moves,4,FALSE),"")</f>
        <v/>
      </c>
      <c r="H25" s="55" t="str">
        <f>IF(IFERROR(VLOOKUP(C25,moves,5,FALSE),"")=0,"",IFERROR(VLOOKUP(C25,moves,5,FALSE),""))</f>
        <v/>
      </c>
      <c r="I25" s="55" t="str">
        <f>IF(IFERROR(VLOOKUP(C25,moves,6,FALSE),"")=0,"",IFERROR(VLOOKUP(C25,moves,6,FALSE),""))</f>
        <v/>
      </c>
      <c r="J25" s="55" t="str">
        <f>IF(IFERROR(VLOOKUP(C25,moves,9,FALSE),"")=0,"",IFERROR(VLOOKUP(C25,moves,9,FALSE),""))</f>
        <v/>
      </c>
      <c r="K25" s="53" t="str">
        <f>IFERROR(VLOOKUP(C25,moves,7,FALSE),"")</f>
        <v/>
      </c>
      <c r="L25" s="53" t="str">
        <f>IF(IFERROR(VLOOKUP(C25,moves,8,FALSE),"")=0,"",IFERROR(VLOOKUP(C25,moves,8,FALSE),""))</f>
        <v/>
      </c>
      <c r="M25" s="50" t="str">
        <f t="shared" si="3"/>
        <v/>
      </c>
      <c r="N25" s="50" t="str">
        <f>IF(LEFT($E25,1)="y",IFERROR(ROUND(VLOOKUP($F25,connections,VLOOKUP($F24,connections,32,FALSE),FALSE)*(K24+K25)/2,2),""),"")</f>
        <v/>
      </c>
      <c r="O25" s="18" t="str">
        <f t="shared" si="4"/>
        <v/>
      </c>
      <c r="P25" s="57" t="str">
        <f t="shared" si="5"/>
        <v/>
      </c>
      <c r="Q25" s="5"/>
      <c r="R25" s="5"/>
      <c r="S25" s="5"/>
      <c r="T25" s="20">
        <v>18</v>
      </c>
      <c r="U25" s="20">
        <f t="shared" si="6"/>
        <v>0.81370616291623221</v>
      </c>
      <c r="V25" s="5"/>
      <c r="W25" s="5"/>
      <c r="X25" s="5"/>
      <c r="Y25" s="5"/>
      <c r="Z25" s="5"/>
      <c r="AA25" s="5"/>
      <c r="AB25" s="2"/>
      <c r="AC25" s="2"/>
      <c r="AD25" s="2"/>
    </row>
    <row r="26" spans="1:30" ht="19.5" customHeight="1">
      <c r="A26" s="16" t="str">
        <f>IF(ISBLANK(C26),"",MAX($A$6:A25)+1)</f>
        <v/>
      </c>
      <c r="B26" s="56" t="str">
        <f>IFERROR(VLOOKUP(C26,moves,2,FALSE),"")</f>
        <v/>
      </c>
      <c r="C26" s="64"/>
      <c r="D26" s="65"/>
      <c r="E26" s="67"/>
      <c r="F26" s="54" t="str">
        <f>IFERROR(VLOOKUP(C26,moves,3,FALSE),"")</f>
        <v/>
      </c>
      <c r="G26" s="54" t="str">
        <f>IFERROR(VLOOKUP(C26,moves,4,FALSE),"")</f>
        <v/>
      </c>
      <c r="H26" s="55" t="str">
        <f>IF(IFERROR(VLOOKUP(C26,moves,5,FALSE),"")=0,"",IFERROR(VLOOKUP(C26,moves,5,FALSE),""))</f>
        <v/>
      </c>
      <c r="I26" s="55" t="str">
        <f>IF(IFERROR(VLOOKUP(C26,moves,6,FALSE),"")=0,"",IFERROR(VLOOKUP(C26,moves,6,FALSE),""))</f>
        <v/>
      </c>
      <c r="J26" s="55" t="str">
        <f>IF(IFERROR(VLOOKUP(C26,moves,9,FALSE),"")=0,"",IFERROR(VLOOKUP(C26,moves,9,FALSE),""))</f>
        <v/>
      </c>
      <c r="K26" s="53" t="str">
        <f>IFERROR(VLOOKUP(C26,moves,7,FALSE),"")</f>
        <v/>
      </c>
      <c r="L26" s="53" t="str">
        <f>IF(IFERROR(VLOOKUP(C26,moves,8,FALSE),"")=0,"",IFERROR(VLOOKUP(C26,moves,8,FALSE),""))</f>
        <v/>
      </c>
      <c r="M26" s="50" t="str">
        <f t="shared" si="3"/>
        <v/>
      </c>
      <c r="N26" s="50" t="str">
        <f>IF(LEFT($E26,1)="y",IFERROR(ROUND(VLOOKUP($F26,connections,VLOOKUP($F25,connections,32,FALSE),FALSE)*(K25+K26)/2,2),""),"")</f>
        <v/>
      </c>
      <c r="O26" s="18" t="str">
        <f t="shared" si="4"/>
        <v/>
      </c>
      <c r="P26" s="57" t="str">
        <f t="shared" si="5"/>
        <v/>
      </c>
      <c r="Q26" s="5"/>
      <c r="R26" s="5"/>
      <c r="S26" s="5"/>
      <c r="T26" s="20">
        <v>19</v>
      </c>
      <c r="U26" s="20">
        <f t="shared" si="6"/>
        <v>0.93576208735366695</v>
      </c>
      <c r="V26" s="5"/>
      <c r="W26" s="5"/>
      <c r="X26" s="5"/>
      <c r="Y26" s="5"/>
      <c r="Z26" s="5"/>
      <c r="AA26" s="5"/>
      <c r="AB26" s="2"/>
      <c r="AC26" s="2"/>
      <c r="AD26" s="2"/>
    </row>
    <row r="27" spans="1:30" ht="19.5" customHeight="1">
      <c r="A27" s="16" t="str">
        <f>IF(ISBLANK(C27),"",MAX($A$6:A26)+1)</f>
        <v/>
      </c>
      <c r="B27" s="56" t="str">
        <f>IFERROR(VLOOKUP(C27,moves,2,FALSE),"")</f>
        <v/>
      </c>
      <c r="C27" s="64"/>
      <c r="D27" s="65"/>
      <c r="E27" s="67"/>
      <c r="F27" s="54" t="str">
        <f>IFERROR(VLOOKUP(C27,moves,3,FALSE),"")</f>
        <v/>
      </c>
      <c r="G27" s="54" t="str">
        <f>IFERROR(VLOOKUP(C27,moves,4,FALSE),"")</f>
        <v/>
      </c>
      <c r="H27" s="55" t="str">
        <f>IF(IFERROR(VLOOKUP(C27,moves,5,FALSE),"")=0,"",IFERROR(VLOOKUP(C27,moves,5,FALSE),""))</f>
        <v/>
      </c>
      <c r="I27" s="55" t="str">
        <f>IF(IFERROR(VLOOKUP(C27,moves,6,FALSE),"")=0,"",IFERROR(VLOOKUP(C27,moves,6,FALSE),""))</f>
        <v/>
      </c>
      <c r="J27" s="55" t="str">
        <f>IF(IFERROR(VLOOKUP(C27,moves,9,FALSE),"")=0,"",IFERROR(VLOOKUP(C27,moves,9,FALSE),""))</f>
        <v/>
      </c>
      <c r="K27" s="53" t="str">
        <f>IFERROR(VLOOKUP(C27,moves,7,FALSE),"")</f>
        <v/>
      </c>
      <c r="L27" s="53" t="str">
        <f>IF(IFERROR(VLOOKUP(C27,moves,8,FALSE),"")=0,"",IFERROR(VLOOKUP(C27,moves,8,FALSE),""))</f>
        <v/>
      </c>
      <c r="M27" s="50" t="str">
        <f t="shared" si="3"/>
        <v/>
      </c>
      <c r="N27" s="50" t="str">
        <f>IF(LEFT($E27,1)="y",IFERROR(ROUND(VLOOKUP($F27,connections,VLOOKUP($F26,connections,32,FALSE),FALSE)*(K26+K27)/2,2),""),"")</f>
        <v/>
      </c>
      <c r="O27" s="18" t="str">
        <f t="shared" si="4"/>
        <v/>
      </c>
      <c r="P27" s="57" t="str">
        <f t="shared" si="5"/>
        <v/>
      </c>
      <c r="Q27" s="5"/>
      <c r="R27" s="5"/>
      <c r="S27" s="5"/>
      <c r="T27" s="20">
        <v>20</v>
      </c>
      <c r="U27" s="20">
        <f t="shared" si="6"/>
        <v>1.0761264004567168</v>
      </c>
      <c r="V27" s="5"/>
      <c r="W27" s="5"/>
      <c r="X27" s="5"/>
      <c r="Y27" s="5"/>
      <c r="Z27" s="5"/>
      <c r="AA27" s="5"/>
      <c r="AB27" s="2"/>
      <c r="AC27" s="2"/>
      <c r="AD27" s="2"/>
    </row>
    <row r="28" spans="1:30" ht="19.5" customHeight="1">
      <c r="A28" s="16" t="str">
        <f>IF(ISBLANK(C28),"",MAX($A$6:A27)+1)</f>
        <v/>
      </c>
      <c r="B28" s="56" t="str">
        <f>IFERROR(VLOOKUP(C28,moves,2,FALSE),"")</f>
        <v/>
      </c>
      <c r="C28" s="64"/>
      <c r="D28" s="65"/>
      <c r="E28" s="67"/>
      <c r="F28" s="54" t="str">
        <f>IFERROR(VLOOKUP(C28,moves,3,FALSE),"")</f>
        <v/>
      </c>
      <c r="G28" s="54" t="str">
        <f>IFERROR(VLOOKUP(C28,moves,4,FALSE),"")</f>
        <v/>
      </c>
      <c r="H28" s="55" t="str">
        <f>IF(IFERROR(VLOOKUP(C28,moves,5,FALSE),"")=0,"",IFERROR(VLOOKUP(C28,moves,5,FALSE),""))</f>
        <v/>
      </c>
      <c r="I28" s="55" t="str">
        <f>IF(IFERROR(VLOOKUP(C28,moves,6,FALSE),"")=0,"",IFERROR(VLOOKUP(C28,moves,6,FALSE),""))</f>
        <v/>
      </c>
      <c r="J28" s="55" t="str">
        <f>IF(IFERROR(VLOOKUP(C28,moves,9,FALSE),"")=0,"",IFERROR(VLOOKUP(C28,moves,9,FALSE),""))</f>
        <v/>
      </c>
      <c r="K28" s="53" t="str">
        <f>IFERROR(VLOOKUP(C28,moves,7,FALSE),"")</f>
        <v/>
      </c>
      <c r="L28" s="53" t="str">
        <f>IF(IFERROR(VLOOKUP(C28,moves,8,FALSE),"")=0,"",IFERROR(VLOOKUP(C28,moves,8,FALSE),""))</f>
        <v/>
      </c>
      <c r="M28" s="50" t="str">
        <f t="shared" si="3"/>
        <v/>
      </c>
      <c r="N28" s="50" t="str">
        <f>IF(LEFT($E28,1)="y",IFERROR(ROUND(VLOOKUP($F28,connections,VLOOKUP($F27,connections,32,FALSE),FALSE)*(K27+K28)/2,2),""),"")</f>
        <v/>
      </c>
      <c r="O28" s="18" t="str">
        <f t="shared" si="4"/>
        <v/>
      </c>
      <c r="P28" s="57" t="str">
        <f t="shared" si="5"/>
        <v/>
      </c>
      <c r="Q28" s="5"/>
      <c r="R28" s="5"/>
      <c r="S28" s="5"/>
      <c r="T28" s="20">
        <v>21</v>
      </c>
      <c r="U28" s="20">
        <f t="shared" si="6"/>
        <v>1.2375453605252242</v>
      </c>
      <c r="V28" s="5"/>
      <c r="W28" s="5"/>
      <c r="X28" s="5"/>
      <c r="Y28" s="5"/>
      <c r="Z28" s="5"/>
      <c r="AA28" s="5"/>
      <c r="AB28" s="2"/>
      <c r="AC28" s="2"/>
      <c r="AD28" s="2"/>
    </row>
    <row r="29" spans="1:30" ht="19.5" customHeight="1">
      <c r="A29" s="16" t="str">
        <f>IF(ISBLANK(C29),"",MAX($A$6:A28)+1)</f>
        <v/>
      </c>
      <c r="B29" s="56" t="str">
        <f>IFERROR(VLOOKUP(C29,moves,2,FALSE),"")</f>
        <v/>
      </c>
      <c r="C29" s="64"/>
      <c r="D29" s="65"/>
      <c r="E29" s="67"/>
      <c r="F29" s="54" t="str">
        <f>IFERROR(VLOOKUP(C29,moves,3,FALSE),"")</f>
        <v/>
      </c>
      <c r="G29" s="54" t="str">
        <f>IFERROR(VLOOKUP(C29,moves,4,FALSE),"")</f>
        <v/>
      </c>
      <c r="H29" s="55" t="str">
        <f>IF(IFERROR(VLOOKUP(C29,moves,5,FALSE),"")=0,"",IFERROR(VLOOKUP(C29,moves,5,FALSE),""))</f>
        <v/>
      </c>
      <c r="I29" s="55" t="str">
        <f>IF(IFERROR(VLOOKUP(C29,moves,6,FALSE),"")=0,"",IFERROR(VLOOKUP(C29,moves,6,FALSE),""))</f>
        <v/>
      </c>
      <c r="J29" s="55" t="str">
        <f>IF(IFERROR(VLOOKUP(C29,moves,9,FALSE),"")=0,"",IFERROR(VLOOKUP(C29,moves,9,FALSE),""))</f>
        <v/>
      </c>
      <c r="K29" s="53" t="str">
        <f>IFERROR(VLOOKUP(C29,moves,7,FALSE),"")</f>
        <v/>
      </c>
      <c r="L29" s="53" t="str">
        <f>IF(IFERROR(VLOOKUP(C29,moves,8,FALSE),"")=0,"",IFERROR(VLOOKUP(C29,moves,8,FALSE),""))</f>
        <v/>
      </c>
      <c r="M29" s="50" t="str">
        <f t="shared" si="3"/>
        <v/>
      </c>
      <c r="N29" s="50" t="str">
        <f>IF(LEFT($E29,1)="y",IFERROR(ROUND(VLOOKUP($F29,connections,VLOOKUP($F28,connections,32,FALSE),FALSE)*(K28+K29)/2,2),""),"")</f>
        <v/>
      </c>
      <c r="O29" s="18" t="str">
        <f t="shared" si="4"/>
        <v/>
      </c>
      <c r="P29" s="57" t="str">
        <f t="shared" si="5"/>
        <v/>
      </c>
      <c r="Q29" s="5"/>
      <c r="R29" s="5"/>
      <c r="S29" s="5"/>
      <c r="T29" s="20">
        <v>22</v>
      </c>
      <c r="U29" s="20">
        <f t="shared" si="6"/>
        <v>1.4231771646040077</v>
      </c>
      <c r="V29" s="5"/>
      <c r="W29" s="5"/>
      <c r="X29" s="5"/>
      <c r="Y29" s="5"/>
      <c r="Z29" s="5"/>
      <c r="AA29" s="5"/>
      <c r="AB29" s="2"/>
      <c r="AC29" s="2"/>
      <c r="AD29" s="2"/>
    </row>
    <row r="30" spans="1:30" ht="19.5" customHeight="1">
      <c r="A30" s="16" t="str">
        <f>IF(ISBLANK(C30),"",MAX($A$6:A29)+1)</f>
        <v/>
      </c>
      <c r="B30" s="56" t="str">
        <f>IFERROR(VLOOKUP(C30,moves,2,FALSE),"")</f>
        <v/>
      </c>
      <c r="C30" s="64"/>
      <c r="D30" s="65"/>
      <c r="E30" s="67"/>
      <c r="F30" s="54" t="str">
        <f>IFERROR(VLOOKUP(C30,moves,3,FALSE),"")</f>
        <v/>
      </c>
      <c r="G30" s="54" t="str">
        <f>IFERROR(VLOOKUP(C30,moves,4,FALSE),"")</f>
        <v/>
      </c>
      <c r="H30" s="55" t="str">
        <f>IF(IFERROR(VLOOKUP(C30,moves,5,FALSE),"")=0,"",IFERROR(VLOOKUP(C30,moves,5,FALSE),""))</f>
        <v/>
      </c>
      <c r="I30" s="55" t="str">
        <f>IF(IFERROR(VLOOKUP(C30,moves,6,FALSE),"")=0,"",IFERROR(VLOOKUP(C30,moves,6,FALSE),""))</f>
        <v/>
      </c>
      <c r="J30" s="55" t="str">
        <f>IF(IFERROR(VLOOKUP(C30,moves,9,FALSE),"")=0,"",IFERROR(VLOOKUP(C30,moves,9,FALSE),""))</f>
        <v/>
      </c>
      <c r="K30" s="53" t="str">
        <f>IFERROR(VLOOKUP(C30,moves,7,FALSE),"")</f>
        <v/>
      </c>
      <c r="L30" s="53" t="str">
        <f>IF(IFERROR(VLOOKUP(C30,moves,8,FALSE),"")=0,"",IFERROR(VLOOKUP(C30,moves,8,FALSE),""))</f>
        <v/>
      </c>
      <c r="M30" s="50" t="str">
        <f t="shared" si="3"/>
        <v/>
      </c>
      <c r="N30" s="50" t="str">
        <f>IF(LEFT($E30,1)="y",IFERROR(ROUND(VLOOKUP($F30,connections,VLOOKUP($F29,connections,32,FALSE),FALSE)*(K29+K30)/2,2),""),"")</f>
        <v/>
      </c>
      <c r="O30" s="18" t="str">
        <f t="shared" si="4"/>
        <v/>
      </c>
      <c r="P30" s="57" t="str">
        <f t="shared" si="5"/>
        <v/>
      </c>
      <c r="Q30" s="5"/>
      <c r="R30" s="5"/>
      <c r="S30" s="5"/>
      <c r="T30" s="20">
        <v>23</v>
      </c>
      <c r="U30" s="20">
        <f t="shared" si="6"/>
        <v>1.6366537392946088</v>
      </c>
      <c r="V30" s="5"/>
      <c r="W30" s="5"/>
      <c r="X30" s="5"/>
      <c r="Y30" s="5"/>
      <c r="Z30" s="5"/>
      <c r="AA30" s="5"/>
      <c r="AB30" s="2"/>
      <c r="AC30" s="2"/>
      <c r="AD30" s="2"/>
    </row>
    <row r="31" spans="1:30" ht="19.5" customHeight="1">
      <c r="A31" s="16" t="str">
        <f>IF(ISBLANK(C31),"",MAX($A$6:A30)+1)</f>
        <v/>
      </c>
      <c r="B31" s="56" t="str">
        <f>IFERROR(VLOOKUP(C31,moves,2,FALSE),"")</f>
        <v/>
      </c>
      <c r="C31" s="64"/>
      <c r="D31" s="65"/>
      <c r="E31" s="67"/>
      <c r="F31" s="54" t="str">
        <f>IFERROR(VLOOKUP(C31,moves,3,FALSE),"")</f>
        <v/>
      </c>
      <c r="G31" s="54" t="str">
        <f>IFERROR(VLOOKUP(C31,moves,4,FALSE),"")</f>
        <v/>
      </c>
      <c r="H31" s="55" t="str">
        <f>IF(IFERROR(VLOOKUP(C31,moves,5,FALSE),"")=0,"",IFERROR(VLOOKUP(C31,moves,5,FALSE),""))</f>
        <v/>
      </c>
      <c r="I31" s="55" t="str">
        <f>IF(IFERROR(VLOOKUP(C31,moves,6,FALSE),"")=0,"",IFERROR(VLOOKUP(C31,moves,6,FALSE),""))</f>
        <v/>
      </c>
      <c r="J31" s="55" t="str">
        <f>IF(IFERROR(VLOOKUP(C31,moves,9,FALSE),"")=0,"",IFERROR(VLOOKUP(C31,moves,9,FALSE),""))</f>
        <v/>
      </c>
      <c r="K31" s="53" t="str">
        <f>IFERROR(VLOOKUP(C31,moves,7,FALSE),"")</f>
        <v/>
      </c>
      <c r="L31" s="53" t="str">
        <f>IF(IFERROR(VLOOKUP(C31,moves,8,FALSE),"")=0,"",IFERROR(VLOOKUP(C31,moves,8,FALSE),""))</f>
        <v/>
      </c>
      <c r="M31" s="50" t="str">
        <f t="shared" si="3"/>
        <v/>
      </c>
      <c r="N31" s="50" t="str">
        <f>IF(LEFT($E31,1)="y",IFERROR(ROUND(VLOOKUP($F31,connections,VLOOKUP($F30,connections,32,FALSE),FALSE)*(K30+K31)/2,2),""),"")</f>
        <v/>
      </c>
      <c r="O31" s="18" t="str">
        <f t="shared" si="4"/>
        <v/>
      </c>
      <c r="P31" s="57" t="str">
        <f t="shared" si="5"/>
        <v/>
      </c>
      <c r="Q31" s="5"/>
      <c r="R31" s="5"/>
      <c r="S31" s="5"/>
      <c r="T31" s="20">
        <v>24</v>
      </c>
      <c r="U31" s="20">
        <f t="shared" si="6"/>
        <v>1.8821518001888</v>
      </c>
      <c r="V31" s="5"/>
      <c r="W31" s="5"/>
      <c r="X31" s="5"/>
      <c r="Y31" s="5"/>
      <c r="Z31" s="5"/>
      <c r="AA31" s="5"/>
      <c r="AB31" s="2"/>
      <c r="AC31" s="2"/>
      <c r="AD31" s="2"/>
    </row>
    <row r="32" spans="1:30" ht="19.5" customHeight="1">
      <c r="A32" s="16" t="str">
        <f>IF(ISBLANK(C32),"",MAX($A$6:A31)+1)</f>
        <v/>
      </c>
      <c r="B32" s="56" t="str">
        <f>IFERROR(VLOOKUP(C32,moves,2,FALSE),"")</f>
        <v/>
      </c>
      <c r="C32" s="64"/>
      <c r="D32" s="65"/>
      <c r="E32" s="67"/>
      <c r="F32" s="54" t="str">
        <f>IFERROR(VLOOKUP(C32,moves,3,FALSE),"")</f>
        <v/>
      </c>
      <c r="G32" s="54" t="str">
        <f>IFERROR(VLOOKUP(C32,moves,4,FALSE),"")</f>
        <v/>
      </c>
      <c r="H32" s="55" t="str">
        <f>IF(IFERROR(VLOOKUP(C32,moves,5,FALSE),"")=0,"",IFERROR(VLOOKUP(C32,moves,5,FALSE),""))</f>
        <v/>
      </c>
      <c r="I32" s="55" t="str">
        <f>IF(IFERROR(VLOOKUP(C32,moves,6,FALSE),"")=0,"",IFERROR(VLOOKUP(C32,moves,6,FALSE),""))</f>
        <v/>
      </c>
      <c r="J32" s="55" t="str">
        <f>IF(IFERROR(VLOOKUP(C32,moves,9,FALSE),"")=0,"",IFERROR(VLOOKUP(C32,moves,9,FALSE),""))</f>
        <v/>
      </c>
      <c r="K32" s="53" t="str">
        <f>IFERROR(VLOOKUP(C32,moves,7,FALSE),"")</f>
        <v/>
      </c>
      <c r="L32" s="53" t="str">
        <f>IF(IFERROR(VLOOKUP(C32,moves,8,FALSE),"")=0,"",IFERROR(VLOOKUP(C32,moves,8,FALSE),""))</f>
        <v/>
      </c>
      <c r="M32" s="50" t="str">
        <f t="shared" si="3"/>
        <v/>
      </c>
      <c r="N32" s="50" t="str">
        <f>IF(LEFT($E32,1)="y",IFERROR(ROUND(VLOOKUP($F32,connections,VLOOKUP($F31,connections,32,FALSE),FALSE)*(K31+K32)/2,2),""),"")</f>
        <v/>
      </c>
      <c r="O32" s="18" t="str">
        <f t="shared" si="4"/>
        <v/>
      </c>
      <c r="P32" s="57" t="str">
        <f t="shared" si="5"/>
        <v/>
      </c>
      <c r="Q32" s="5"/>
      <c r="R32" s="5"/>
      <c r="S32" s="5"/>
      <c r="T32" s="20">
        <v>25</v>
      </c>
      <c r="U32" s="20">
        <f t="shared" si="6"/>
        <v>2.16447457021712</v>
      </c>
      <c r="V32" s="5"/>
      <c r="W32" s="5"/>
      <c r="X32" s="5"/>
      <c r="Y32" s="5"/>
      <c r="Z32" s="5"/>
      <c r="AA32" s="5"/>
      <c r="AB32" s="2"/>
      <c r="AC32" s="2"/>
      <c r="AD32" s="2"/>
    </row>
    <row r="33" spans="1:30" ht="19.5" customHeight="1">
      <c r="A33" s="16" t="str">
        <f>IF(ISBLANK(C33),"",MAX($A$6:A32)+1)</f>
        <v/>
      </c>
      <c r="B33" s="56" t="str">
        <f>IFERROR(VLOOKUP(C33,moves,2,FALSE),"")</f>
        <v/>
      </c>
      <c r="C33" s="64"/>
      <c r="D33" s="65"/>
      <c r="E33" s="67"/>
      <c r="F33" s="54" t="str">
        <f>IFERROR(VLOOKUP(C33,moves,3,FALSE),"")</f>
        <v/>
      </c>
      <c r="G33" s="54" t="str">
        <f>IFERROR(VLOOKUP(C33,moves,4,FALSE),"")</f>
        <v/>
      </c>
      <c r="H33" s="55" t="str">
        <f>IF(IFERROR(VLOOKUP(C33,moves,5,FALSE),"")=0,"",IFERROR(VLOOKUP(C33,moves,5,FALSE),""))</f>
        <v/>
      </c>
      <c r="I33" s="55" t="str">
        <f>IF(IFERROR(VLOOKUP(C33,moves,6,FALSE),"")=0,"",IFERROR(VLOOKUP(C33,moves,6,FALSE),""))</f>
        <v/>
      </c>
      <c r="J33" s="55" t="str">
        <f>IF(IFERROR(VLOOKUP(C33,moves,9,FALSE),"")=0,"",IFERROR(VLOOKUP(C33,moves,9,FALSE),""))</f>
        <v/>
      </c>
      <c r="K33" s="53" t="str">
        <f>IFERROR(VLOOKUP(C33,moves,7,FALSE),"")</f>
        <v/>
      </c>
      <c r="L33" s="53" t="str">
        <f>IF(IFERROR(VLOOKUP(C33,moves,8,FALSE),"")=0,"",IFERROR(VLOOKUP(C33,moves,8,FALSE),""))</f>
        <v/>
      </c>
      <c r="M33" s="50" t="str">
        <f t="shared" si="3"/>
        <v/>
      </c>
      <c r="N33" s="50" t="str">
        <f>IF(LEFT($E33,1)="y",IFERROR(ROUND(VLOOKUP($F33,connections,VLOOKUP($F32,connections,32,FALSE),FALSE)*(K32+K33)/2,2),""),"")</f>
        <v/>
      </c>
      <c r="O33" s="18" t="str">
        <f t="shared" si="4"/>
        <v/>
      </c>
      <c r="P33" s="57" t="str">
        <f t="shared" si="5"/>
        <v/>
      </c>
      <c r="Q33" s="5"/>
      <c r="R33" s="5"/>
      <c r="S33" s="5"/>
      <c r="T33" s="20">
        <v>26</v>
      </c>
      <c r="U33" s="20">
        <f t="shared" si="6"/>
        <v>2.4891457557496879</v>
      </c>
      <c r="V33" s="5"/>
      <c r="W33" s="5"/>
      <c r="X33" s="5"/>
      <c r="Y33" s="5"/>
      <c r="Z33" s="5"/>
      <c r="AA33" s="5"/>
      <c r="AB33" s="2"/>
      <c r="AC33" s="2"/>
      <c r="AD33" s="2"/>
    </row>
    <row r="34" spans="1:30" ht="19.5" customHeight="1">
      <c r="A34" s="16" t="str">
        <f>IF(ISBLANK(C34),"",MAX($A$6:A33)+1)</f>
        <v/>
      </c>
      <c r="B34" s="56" t="str">
        <f>IFERROR(VLOOKUP(C34,moves,2,FALSE),"")</f>
        <v/>
      </c>
      <c r="C34" s="64"/>
      <c r="D34" s="65"/>
      <c r="E34" s="67"/>
      <c r="F34" s="54" t="str">
        <f>IFERROR(VLOOKUP(C34,moves,3,FALSE),"")</f>
        <v/>
      </c>
      <c r="G34" s="54" t="str">
        <f>IFERROR(VLOOKUP(C34,moves,4,FALSE),"")</f>
        <v/>
      </c>
      <c r="H34" s="55" t="str">
        <f>IF(IFERROR(VLOOKUP(C34,moves,5,FALSE),"")=0,"",IFERROR(VLOOKUP(C34,moves,5,FALSE),""))</f>
        <v/>
      </c>
      <c r="I34" s="55" t="str">
        <f>IF(IFERROR(VLOOKUP(C34,moves,6,FALSE),"")=0,"",IFERROR(VLOOKUP(C34,moves,6,FALSE),""))</f>
        <v/>
      </c>
      <c r="J34" s="55" t="str">
        <f>IF(IFERROR(VLOOKUP(C34,moves,9,FALSE),"")=0,"",IFERROR(VLOOKUP(C34,moves,9,FALSE),""))</f>
        <v/>
      </c>
      <c r="K34" s="53" t="str">
        <f>IFERROR(VLOOKUP(C34,moves,7,FALSE),"")</f>
        <v/>
      </c>
      <c r="L34" s="53" t="str">
        <f>IF(IFERROR(VLOOKUP(C34,moves,8,FALSE),"")=0,"",IFERROR(VLOOKUP(C34,moves,8,FALSE),""))</f>
        <v/>
      </c>
      <c r="M34" s="50" t="str">
        <f t="shared" si="3"/>
        <v/>
      </c>
      <c r="N34" s="50" t="str">
        <f>IF(LEFT($E34,1)="y",IFERROR(ROUND(VLOOKUP($F34,connections,VLOOKUP($F33,connections,32,FALSE),FALSE)*(K33+K34)/2,2),""),"")</f>
        <v/>
      </c>
      <c r="O34" s="18" t="str">
        <f t="shared" si="4"/>
        <v/>
      </c>
      <c r="P34" s="57" t="str">
        <f t="shared" si="5"/>
        <v/>
      </c>
      <c r="Q34" s="5"/>
      <c r="R34" s="5"/>
      <c r="S34" s="5"/>
      <c r="T34" s="20">
        <v>27</v>
      </c>
      <c r="U34" s="20">
        <f t="shared" si="6"/>
        <v>2.8625176191121406</v>
      </c>
      <c r="V34" s="5"/>
      <c r="W34" s="5"/>
      <c r="X34" s="5"/>
      <c r="Y34" s="5"/>
      <c r="Z34" s="5"/>
      <c r="AA34" s="5"/>
      <c r="AB34" s="2"/>
      <c r="AC34" s="2"/>
      <c r="AD34" s="2"/>
    </row>
    <row r="35" spans="1:30" ht="19.5" customHeight="1">
      <c r="A35" s="16" t="str">
        <f>IF(ISBLANK(C35),"",MAX($A$6:A34)+1)</f>
        <v/>
      </c>
      <c r="B35" s="56" t="str">
        <f>IFERROR(VLOOKUP(C35,moves,2,FALSE),"")</f>
        <v/>
      </c>
      <c r="C35" s="64"/>
      <c r="D35" s="65"/>
      <c r="E35" s="67"/>
      <c r="F35" s="54" t="str">
        <f>IFERROR(VLOOKUP(C35,moves,3,FALSE),"")</f>
        <v/>
      </c>
      <c r="G35" s="54" t="str">
        <f>IFERROR(VLOOKUP(C35,moves,4,FALSE),"")</f>
        <v/>
      </c>
      <c r="H35" s="55" t="str">
        <f>IF(IFERROR(VLOOKUP(C35,moves,5,FALSE),"")=0,"",IFERROR(VLOOKUP(C35,moves,5,FALSE),""))</f>
        <v/>
      </c>
      <c r="I35" s="55" t="str">
        <f>IF(IFERROR(VLOOKUP(C35,moves,6,FALSE),"")=0,"",IFERROR(VLOOKUP(C35,moves,6,FALSE),""))</f>
        <v/>
      </c>
      <c r="J35" s="55" t="str">
        <f>IF(IFERROR(VLOOKUP(C35,moves,9,FALSE),"")=0,"",IFERROR(VLOOKUP(C35,moves,9,FALSE),""))</f>
        <v/>
      </c>
      <c r="K35" s="53" t="str">
        <f>IFERROR(VLOOKUP(C35,moves,7,FALSE),"")</f>
        <v/>
      </c>
      <c r="L35" s="53" t="str">
        <f>IF(IFERROR(VLOOKUP(C35,moves,8,FALSE),"")=0,"",IFERROR(VLOOKUP(C35,moves,8,FALSE),""))</f>
        <v/>
      </c>
      <c r="M35" s="50" t="str">
        <f t="shared" si="3"/>
        <v/>
      </c>
      <c r="N35" s="50" t="str">
        <f>IF(LEFT($E35,1)="y",IFERROR(ROUND(VLOOKUP($F35,connections,VLOOKUP($F34,connections,32,FALSE),FALSE)*(K34+K35)/2,2),""),"")</f>
        <v/>
      </c>
      <c r="O35" s="18" t="str">
        <f t="shared" si="4"/>
        <v/>
      </c>
      <c r="P35" s="57" t="str">
        <f t="shared" si="5"/>
        <v/>
      </c>
      <c r="Q35" s="5"/>
      <c r="R35" s="5"/>
      <c r="S35" s="5"/>
      <c r="T35" s="20">
        <v>28</v>
      </c>
      <c r="U35" s="20">
        <f t="shared" si="6"/>
        <v>3.2918952619789614</v>
      </c>
      <c r="V35" s="5"/>
      <c r="W35" s="5"/>
      <c r="X35" s="5"/>
      <c r="Y35" s="5"/>
      <c r="Z35" s="5"/>
      <c r="AA35" s="5"/>
      <c r="AB35" s="2"/>
      <c r="AC35" s="2"/>
      <c r="AD35" s="2"/>
    </row>
    <row r="36" spans="1:30" ht="19.5" customHeight="1">
      <c r="A36" s="16" t="str">
        <f>IF(ISBLANK(C36),"",MAX($A$6:A35)+1)</f>
        <v/>
      </c>
      <c r="B36" s="56" t="str">
        <f>IFERROR(VLOOKUP(C36,moves,2,FALSE),"")</f>
        <v/>
      </c>
      <c r="C36" s="64"/>
      <c r="D36" s="65"/>
      <c r="E36" s="67"/>
      <c r="F36" s="54" t="str">
        <f>IFERROR(VLOOKUP(C36,moves,3,FALSE),"")</f>
        <v/>
      </c>
      <c r="G36" s="54" t="str">
        <f>IFERROR(VLOOKUP(C36,moves,4,FALSE),"")</f>
        <v/>
      </c>
      <c r="H36" s="55" t="str">
        <f>IF(IFERROR(VLOOKUP(C36,moves,5,FALSE),"")=0,"",IFERROR(VLOOKUP(C36,moves,5,FALSE),""))</f>
        <v/>
      </c>
      <c r="I36" s="55" t="str">
        <f>IF(IFERROR(VLOOKUP(C36,moves,6,FALSE),"")=0,"",IFERROR(VLOOKUP(C36,moves,6,FALSE),""))</f>
        <v/>
      </c>
      <c r="J36" s="55" t="str">
        <f>IF(IFERROR(VLOOKUP(C36,moves,9,FALSE),"")=0,"",IFERROR(VLOOKUP(C36,moves,9,FALSE),""))</f>
        <v/>
      </c>
      <c r="K36" s="53" t="str">
        <f>IFERROR(VLOOKUP(C36,moves,7,FALSE),"")</f>
        <v/>
      </c>
      <c r="L36" s="53" t="str">
        <f>IF(IFERROR(VLOOKUP(C36,moves,8,FALSE),"")=0,"",IFERROR(VLOOKUP(C36,moves,8,FALSE),""))</f>
        <v/>
      </c>
      <c r="M36" s="50" t="str">
        <f t="shared" si="3"/>
        <v/>
      </c>
      <c r="N36" s="50" t="str">
        <f>IF(LEFT($E36,1)="y",IFERROR(ROUND(VLOOKUP($F36,connections,VLOOKUP($F35,connections,32,FALSE),FALSE)*(K35+K36)/2,2),""),"")</f>
        <v/>
      </c>
      <c r="O36" s="18" t="str">
        <f t="shared" si="4"/>
        <v/>
      </c>
      <c r="P36" s="57" t="str">
        <f t="shared" si="5"/>
        <v/>
      </c>
      <c r="Q36" s="5"/>
      <c r="R36" s="5"/>
      <c r="S36" s="5"/>
      <c r="T36" s="20">
        <v>29</v>
      </c>
      <c r="U36" s="20">
        <f t="shared" si="6"/>
        <v>3.7856795512758055</v>
      </c>
      <c r="V36" s="5"/>
      <c r="W36" s="5"/>
      <c r="X36" s="5"/>
      <c r="Y36" s="5"/>
      <c r="Z36" s="5"/>
      <c r="AA36" s="5"/>
      <c r="AB36" s="2"/>
      <c r="AC36" s="2"/>
      <c r="AD36" s="2"/>
    </row>
    <row r="37" spans="1:30" ht="19.5" customHeight="1">
      <c r="A37" s="16" t="str">
        <f>IF(ISBLANK(C37),"",MAX($A$6:A36)+1)</f>
        <v/>
      </c>
      <c r="B37" s="56" t="str">
        <f>IFERROR(VLOOKUP(C37,moves,2,FALSE),"")</f>
        <v/>
      </c>
      <c r="C37" s="64"/>
      <c r="D37" s="65"/>
      <c r="E37" s="67"/>
      <c r="F37" s="54" t="str">
        <f>IFERROR(VLOOKUP(C37,moves,3,FALSE),"")</f>
        <v/>
      </c>
      <c r="G37" s="54" t="str">
        <f>IFERROR(VLOOKUP(C37,moves,4,FALSE),"")</f>
        <v/>
      </c>
      <c r="H37" s="55" t="str">
        <f>IF(IFERROR(VLOOKUP(C37,moves,5,FALSE),"")=0,"",IFERROR(VLOOKUP(C37,moves,5,FALSE),""))</f>
        <v/>
      </c>
      <c r="I37" s="55" t="str">
        <f>IF(IFERROR(VLOOKUP(C37,moves,6,FALSE),"")=0,"",IFERROR(VLOOKUP(C37,moves,6,FALSE),""))</f>
        <v/>
      </c>
      <c r="J37" s="55" t="str">
        <f>IF(IFERROR(VLOOKUP(C37,moves,9,FALSE),"")=0,"",IFERROR(VLOOKUP(C37,moves,9,FALSE),""))</f>
        <v/>
      </c>
      <c r="K37" s="53" t="str">
        <f>IFERROR(VLOOKUP(C37,moves,7,FALSE),"")</f>
        <v/>
      </c>
      <c r="L37" s="53" t="str">
        <f>IF(IFERROR(VLOOKUP(C37,moves,8,FALSE),"")=0,"",IFERROR(VLOOKUP(C37,moves,8,FALSE),""))</f>
        <v/>
      </c>
      <c r="M37" s="50" t="str">
        <f t="shared" si="3"/>
        <v/>
      </c>
      <c r="N37" s="50" t="str">
        <f>IF(LEFT($E37,1)="y",IFERROR(ROUND(VLOOKUP($F37,connections,VLOOKUP($F36,connections,32,FALSE),FALSE)*(K36+K37)/2,2),""),"")</f>
        <v/>
      </c>
      <c r="O37" s="18" t="str">
        <f t="shared" si="4"/>
        <v/>
      </c>
      <c r="P37" s="57" t="str">
        <f t="shared" si="5"/>
        <v/>
      </c>
      <c r="Q37" s="5"/>
      <c r="R37" s="5"/>
      <c r="S37" s="5"/>
      <c r="T37" s="20">
        <v>30</v>
      </c>
      <c r="U37" s="20">
        <f t="shared" si="6"/>
        <v>4.3535314839671759</v>
      </c>
      <c r="V37" s="5"/>
      <c r="W37" s="5"/>
      <c r="X37" s="5"/>
      <c r="Y37" s="5"/>
      <c r="Z37" s="5"/>
      <c r="AA37" s="5"/>
      <c r="AB37" s="2"/>
      <c r="AC37" s="2"/>
      <c r="AD37" s="2"/>
    </row>
    <row r="38" spans="1:30" ht="19.5" customHeight="1">
      <c r="A38" s="16" t="str">
        <f>IF(ISBLANK(C38),"",MAX($A$6:A37)+1)</f>
        <v/>
      </c>
      <c r="B38" s="56" t="str">
        <f>IFERROR(VLOOKUP(C38,moves,2,FALSE),"")</f>
        <v/>
      </c>
      <c r="C38" s="64"/>
      <c r="D38" s="65"/>
      <c r="E38" s="67"/>
      <c r="F38" s="54" t="str">
        <f>IFERROR(VLOOKUP(C38,moves,3,FALSE),"")</f>
        <v/>
      </c>
      <c r="G38" s="54" t="str">
        <f>IFERROR(VLOOKUP(C38,moves,4,FALSE),"")</f>
        <v/>
      </c>
      <c r="H38" s="55" t="str">
        <f>IF(IFERROR(VLOOKUP(C38,moves,5,FALSE),"")=0,"",IFERROR(VLOOKUP(C38,moves,5,FALSE),""))</f>
        <v/>
      </c>
      <c r="I38" s="55" t="str">
        <f>IF(IFERROR(VLOOKUP(C38,moves,6,FALSE),"")=0,"",IFERROR(VLOOKUP(C38,moves,6,FALSE),""))</f>
        <v/>
      </c>
      <c r="J38" s="55" t="str">
        <f>IF(IFERROR(VLOOKUP(C38,moves,9,FALSE),"")=0,"",IFERROR(VLOOKUP(C38,moves,9,FALSE),""))</f>
        <v/>
      </c>
      <c r="K38" s="53" t="str">
        <f>IFERROR(VLOOKUP(C38,moves,7,FALSE),"")</f>
        <v/>
      </c>
      <c r="L38" s="53" t="str">
        <f>IF(IFERROR(VLOOKUP(C38,moves,8,FALSE),"")=0,"",IFERROR(VLOOKUP(C38,moves,8,FALSE),""))</f>
        <v/>
      </c>
      <c r="M38" s="50" t="str">
        <f t="shared" si="3"/>
        <v/>
      </c>
      <c r="N38" s="50" t="str">
        <f>IF(LEFT($E38,1)="y",IFERROR(ROUND(VLOOKUP($F38,connections,VLOOKUP($F37,connections,32,FALSE),FALSE)*(K37+K38)/2,2),""),"")</f>
        <v/>
      </c>
      <c r="O38" s="18" t="str">
        <f t="shared" si="4"/>
        <v/>
      </c>
      <c r="P38" s="57" t="str">
        <f t="shared" si="5"/>
        <v/>
      </c>
      <c r="Q38" s="5"/>
      <c r="R38" s="5"/>
      <c r="S38" s="5"/>
      <c r="T38" s="20">
        <v>31</v>
      </c>
      <c r="U38" s="20">
        <f t="shared" si="6"/>
        <v>5.0065612065622522</v>
      </c>
      <c r="V38" s="5"/>
      <c r="W38" s="5"/>
      <c r="X38" s="5"/>
      <c r="Y38" s="5"/>
      <c r="Z38" s="5"/>
      <c r="AA38" s="5"/>
      <c r="AB38" s="2"/>
      <c r="AC38" s="2"/>
      <c r="AD38" s="2"/>
    </row>
    <row r="39" spans="1:30" ht="19.5" customHeight="1">
      <c r="A39" s="16" t="str">
        <f>IF(ISBLANK(C39),"",MAX($A$6:A38)+1)</f>
        <v/>
      </c>
      <c r="B39" s="56" t="str">
        <f>IFERROR(VLOOKUP(C39,moves,2,FALSE),"")</f>
        <v/>
      </c>
      <c r="C39" s="64"/>
      <c r="D39" s="65"/>
      <c r="E39" s="67"/>
      <c r="F39" s="54" t="str">
        <f>IFERROR(VLOOKUP(C39,moves,3,FALSE),"")</f>
        <v/>
      </c>
      <c r="G39" s="54" t="str">
        <f>IFERROR(VLOOKUP(C39,moves,4,FALSE),"")</f>
        <v/>
      </c>
      <c r="H39" s="55" t="str">
        <f>IF(IFERROR(VLOOKUP(C39,moves,5,FALSE),"")=0,"",IFERROR(VLOOKUP(C39,moves,5,FALSE),""))</f>
        <v/>
      </c>
      <c r="I39" s="55" t="str">
        <f>IF(IFERROR(VLOOKUP(C39,moves,6,FALSE),"")=0,"",IFERROR(VLOOKUP(C39,moves,6,FALSE),""))</f>
        <v/>
      </c>
      <c r="J39" s="55" t="str">
        <f>IF(IFERROR(VLOOKUP(C39,moves,9,FALSE),"")=0,"",IFERROR(VLOOKUP(C39,moves,9,FALSE),""))</f>
        <v/>
      </c>
      <c r="K39" s="53" t="str">
        <f>IFERROR(VLOOKUP(C39,moves,7,FALSE),"")</f>
        <v/>
      </c>
      <c r="L39" s="53" t="str">
        <f>IF(IFERROR(VLOOKUP(C39,moves,8,FALSE),"")=0,"",IFERROR(VLOOKUP(C39,moves,8,FALSE),""))</f>
        <v/>
      </c>
      <c r="M39" s="50" t="str">
        <f t="shared" si="3"/>
        <v/>
      </c>
      <c r="N39" s="50" t="str">
        <f>IF(LEFT($E39,1)="y",IFERROR(ROUND(VLOOKUP($F39,connections,VLOOKUP($F38,connections,32,FALSE),FALSE)*(K38+K39)/2,2),""),"")</f>
        <v/>
      </c>
      <c r="O39" s="18" t="str">
        <f t="shared" si="4"/>
        <v/>
      </c>
      <c r="P39" s="57" t="str">
        <f t="shared" si="5"/>
        <v/>
      </c>
      <c r="Q39" s="5"/>
      <c r="R39" s="5"/>
      <c r="S39" s="5"/>
      <c r="T39" s="20">
        <v>32</v>
      </c>
      <c r="U39" s="20">
        <f t="shared" si="6"/>
        <v>5.7575453875465898</v>
      </c>
      <c r="V39" s="5"/>
      <c r="W39" s="5"/>
      <c r="X39" s="5"/>
      <c r="Y39" s="5"/>
      <c r="Z39" s="5"/>
      <c r="AA39" s="5"/>
      <c r="AB39" s="2"/>
      <c r="AC39" s="2"/>
      <c r="AD39" s="2"/>
    </row>
    <row r="40" spans="1:30" ht="19.5" customHeight="1">
      <c r="A40" s="16" t="str">
        <f>IF(ISBLANK(C40),"",MAX($A$6:A39)+1)</f>
        <v/>
      </c>
      <c r="B40" s="56" t="str">
        <f>IFERROR(VLOOKUP(C40,moves,2,FALSE),"")</f>
        <v/>
      </c>
      <c r="C40" s="64"/>
      <c r="D40" s="65"/>
      <c r="E40" s="67"/>
      <c r="F40" s="54" t="str">
        <f>IFERROR(VLOOKUP(C40,moves,3,FALSE),"")</f>
        <v/>
      </c>
      <c r="G40" s="54" t="str">
        <f>IFERROR(VLOOKUP(C40,moves,4,FALSE),"")</f>
        <v/>
      </c>
      <c r="H40" s="55" t="str">
        <f>IF(IFERROR(VLOOKUP(C40,moves,5,FALSE),"")=0,"",IFERROR(VLOOKUP(C40,moves,5,FALSE),""))</f>
        <v/>
      </c>
      <c r="I40" s="55" t="str">
        <f>IF(IFERROR(VLOOKUP(C40,moves,6,FALSE),"")=0,"",IFERROR(VLOOKUP(C40,moves,6,FALSE),""))</f>
        <v/>
      </c>
      <c r="J40" s="55" t="str">
        <f>IF(IFERROR(VLOOKUP(C40,moves,9,FALSE),"")=0,"",IFERROR(VLOOKUP(C40,moves,9,FALSE),""))</f>
        <v/>
      </c>
      <c r="K40" s="53" t="str">
        <f>IFERROR(VLOOKUP(C40,moves,7,FALSE),"")</f>
        <v/>
      </c>
      <c r="L40" s="53" t="str">
        <f>IF(IFERROR(VLOOKUP(C40,moves,8,FALSE),"")=0,"",IFERROR(VLOOKUP(C40,moves,8,FALSE),""))</f>
        <v/>
      </c>
      <c r="M40" s="50" t="str">
        <f t="shared" si="3"/>
        <v/>
      </c>
      <c r="N40" s="50" t="str">
        <f>IF(LEFT($E40,1)="y",IFERROR(ROUND(VLOOKUP($F40,connections,VLOOKUP($F39,connections,32,FALSE),FALSE)*(K39+K40)/2,2),""),"")</f>
        <v/>
      </c>
      <c r="O40" s="18" t="str">
        <f t="shared" si="4"/>
        <v/>
      </c>
      <c r="P40" s="57" t="str">
        <f t="shared" si="5"/>
        <v/>
      </c>
      <c r="Q40" s="5"/>
      <c r="R40" s="5"/>
      <c r="S40" s="5"/>
      <c r="T40" s="20">
        <v>33</v>
      </c>
      <c r="U40" s="20">
        <f t="shared" si="6"/>
        <v>6.6211771956785777</v>
      </c>
      <c r="V40" s="5"/>
      <c r="W40" s="5"/>
      <c r="X40" s="5"/>
      <c r="Y40" s="5"/>
      <c r="Z40" s="5"/>
      <c r="AA40" s="5"/>
      <c r="AB40" s="2"/>
      <c r="AC40" s="2"/>
      <c r="AD40" s="2"/>
    </row>
    <row r="41" spans="1:30" ht="19.5" customHeight="1">
      <c r="A41" s="16" t="str">
        <f>IF(ISBLANK(C41),"",MAX($A$6:A40)+1)</f>
        <v/>
      </c>
      <c r="B41" s="56" t="str">
        <f>IFERROR(VLOOKUP(C41,moves,2,FALSE),"")</f>
        <v/>
      </c>
      <c r="C41" s="64"/>
      <c r="D41" s="65"/>
      <c r="E41" s="67"/>
      <c r="F41" s="54" t="str">
        <f>IFERROR(VLOOKUP(C41,moves,3,FALSE),"")</f>
        <v/>
      </c>
      <c r="G41" s="54" t="str">
        <f>IFERROR(VLOOKUP(C41,moves,4,FALSE),"")</f>
        <v/>
      </c>
      <c r="H41" s="55" t="str">
        <f>IF(IFERROR(VLOOKUP(C41,moves,5,FALSE),"")=0,"",IFERROR(VLOOKUP(C41,moves,5,FALSE),""))</f>
        <v/>
      </c>
      <c r="I41" s="55" t="str">
        <f>IF(IFERROR(VLOOKUP(C41,moves,6,FALSE),"")=0,"",IFERROR(VLOOKUP(C41,moves,6,FALSE),""))</f>
        <v/>
      </c>
      <c r="J41" s="55" t="str">
        <f>IF(IFERROR(VLOOKUP(C41,moves,9,FALSE),"")=0,"",IFERROR(VLOOKUP(C41,moves,9,FALSE),""))</f>
        <v/>
      </c>
      <c r="K41" s="53" t="str">
        <f>IFERROR(VLOOKUP(C41,moves,7,FALSE),"")</f>
        <v/>
      </c>
      <c r="L41" s="53" t="str">
        <f>IF(IFERROR(VLOOKUP(C41,moves,8,FALSE),"")=0,"",IFERROR(VLOOKUP(C41,moves,8,FALSE),""))</f>
        <v/>
      </c>
      <c r="M41" s="50" t="str">
        <f t="shared" si="3"/>
        <v/>
      </c>
      <c r="N41" s="50" t="str">
        <f>IF(LEFT($E41,1)="y",IFERROR(ROUND(VLOOKUP($F41,connections,VLOOKUP($F40,connections,32,FALSE),FALSE)*(K40+K41)/2,2),""),"")</f>
        <v/>
      </c>
      <c r="O41" s="18" t="str">
        <f t="shared" si="4"/>
        <v/>
      </c>
      <c r="P41" s="57" t="str">
        <f t="shared" si="5"/>
        <v/>
      </c>
      <c r="Q41" s="5"/>
      <c r="R41" s="5"/>
      <c r="S41" s="5"/>
      <c r="T41" s="20">
        <v>34</v>
      </c>
      <c r="U41" s="20">
        <f t="shared" si="6"/>
        <v>7.6143537750303638</v>
      </c>
      <c r="V41" s="5"/>
      <c r="W41" s="5"/>
      <c r="X41" s="5"/>
      <c r="Y41" s="5"/>
      <c r="Z41" s="5"/>
      <c r="AA41" s="5"/>
      <c r="AB41" s="2"/>
      <c r="AC41" s="2"/>
      <c r="AD41" s="2"/>
    </row>
    <row r="42" spans="1:30" ht="19.5" customHeight="1">
      <c r="A42" s="16" t="str">
        <f>IF(ISBLANK(C42),"",MAX($A$6:A41)+1)</f>
        <v/>
      </c>
      <c r="B42" s="56" t="str">
        <f>IFERROR(VLOOKUP(C42,moves,2,FALSE),"")</f>
        <v/>
      </c>
      <c r="C42" s="64"/>
      <c r="D42" s="65"/>
      <c r="E42" s="67"/>
      <c r="F42" s="54" t="str">
        <f>IFERROR(VLOOKUP(C42,moves,3,FALSE),"")</f>
        <v/>
      </c>
      <c r="G42" s="54" t="str">
        <f>IFERROR(VLOOKUP(C42,moves,4,FALSE),"")</f>
        <v/>
      </c>
      <c r="H42" s="55" t="str">
        <f>IF(IFERROR(VLOOKUP(C42,moves,5,FALSE),"")=0,"",IFERROR(VLOOKUP(C42,moves,5,FALSE),""))</f>
        <v/>
      </c>
      <c r="I42" s="55" t="str">
        <f>IF(IFERROR(VLOOKUP(C42,moves,6,FALSE),"")=0,"",IFERROR(VLOOKUP(C42,moves,6,FALSE),""))</f>
        <v/>
      </c>
      <c r="J42" s="55" t="str">
        <f>IF(IFERROR(VLOOKUP(C42,moves,9,FALSE),"")=0,"",IFERROR(VLOOKUP(C42,moves,9,FALSE),""))</f>
        <v/>
      </c>
      <c r="K42" s="53" t="str">
        <f>IFERROR(VLOOKUP(C42,moves,7,FALSE),"")</f>
        <v/>
      </c>
      <c r="L42" s="53" t="str">
        <f>IF(IFERROR(VLOOKUP(C42,moves,8,FALSE),"")=0,"",IFERROR(VLOOKUP(C42,moves,8,FALSE),""))</f>
        <v/>
      </c>
      <c r="M42" s="50" t="str">
        <f t="shared" si="3"/>
        <v/>
      </c>
      <c r="N42" s="50" t="str">
        <f>IF(LEFT($E42,1)="y",IFERROR(ROUND(VLOOKUP($F42,connections,VLOOKUP($F41,connections,32,FALSE),FALSE)*(K41+K42)/2,2),""),"")</f>
        <v/>
      </c>
      <c r="O42" s="18" t="str">
        <f t="shared" si="4"/>
        <v/>
      </c>
      <c r="P42" s="57" t="str">
        <f t="shared" si="5"/>
        <v/>
      </c>
      <c r="Q42" s="5"/>
      <c r="R42" s="5"/>
      <c r="S42" s="5"/>
      <c r="T42" s="20">
        <v>35</v>
      </c>
      <c r="U42" s="20">
        <f t="shared" si="6"/>
        <v>8.7565068412849172</v>
      </c>
      <c r="V42" s="5"/>
      <c r="W42" s="5"/>
      <c r="X42" s="5"/>
      <c r="Y42" s="5"/>
      <c r="Z42" s="5"/>
      <c r="AA42" s="5"/>
      <c r="AB42" s="2"/>
      <c r="AC42" s="2"/>
      <c r="AD42" s="2"/>
    </row>
    <row r="43" spans="1:30" ht="19.5" customHeight="1">
      <c r="A43" s="16" t="str">
        <f>IF(ISBLANK(C43),"",MAX($A$6:A42)+1)</f>
        <v/>
      </c>
      <c r="B43" s="56" t="str">
        <f>IFERROR(VLOOKUP(C43,moves,2,FALSE),"")</f>
        <v/>
      </c>
      <c r="C43" s="64"/>
      <c r="D43" s="65"/>
      <c r="E43" s="67"/>
      <c r="F43" s="54" t="str">
        <f>IFERROR(VLOOKUP(C43,moves,3,FALSE),"")</f>
        <v/>
      </c>
      <c r="G43" s="54" t="str">
        <f>IFERROR(VLOOKUP(C43,moves,4,FALSE),"")</f>
        <v/>
      </c>
      <c r="H43" s="55" t="str">
        <f>IF(IFERROR(VLOOKUP(C43,moves,5,FALSE),"")=0,"",IFERROR(VLOOKUP(C43,moves,5,FALSE),""))</f>
        <v/>
      </c>
      <c r="I43" s="55" t="str">
        <f>IF(IFERROR(VLOOKUP(C43,moves,6,FALSE),"")=0,"",IFERROR(VLOOKUP(C43,moves,6,FALSE),""))</f>
        <v/>
      </c>
      <c r="J43" s="55" t="str">
        <f>IF(IFERROR(VLOOKUP(C43,moves,9,FALSE),"")=0,"",IFERROR(VLOOKUP(C43,moves,9,FALSE),""))</f>
        <v/>
      </c>
      <c r="K43" s="53" t="str">
        <f>IFERROR(VLOOKUP(C43,moves,7,FALSE),"")</f>
        <v/>
      </c>
      <c r="L43" s="53" t="str">
        <f>IF(IFERROR(VLOOKUP(C43,moves,8,FALSE),"")=0,"",IFERROR(VLOOKUP(C43,moves,8,FALSE),""))</f>
        <v/>
      </c>
      <c r="M43" s="50" t="str">
        <f t="shared" si="3"/>
        <v/>
      </c>
      <c r="N43" s="50" t="str">
        <f>IF(LEFT($E43,1)="y",IFERROR(ROUND(VLOOKUP($F43,connections,VLOOKUP($F42,connections,32,FALSE),FALSE)*(K42+K43)/2,2),""),"")</f>
        <v/>
      </c>
      <c r="O43" s="18" t="str">
        <f t="shared" si="4"/>
        <v/>
      </c>
      <c r="P43" s="57" t="str">
        <f t="shared" si="5"/>
        <v/>
      </c>
      <c r="Q43" s="5"/>
      <c r="R43" s="5"/>
      <c r="S43" s="5"/>
      <c r="T43" s="20">
        <v>36</v>
      </c>
      <c r="U43" s="20">
        <f t="shared" si="6"/>
        <v>10.069982867477654</v>
      </c>
      <c r="V43" s="5"/>
      <c r="W43" s="5"/>
      <c r="X43" s="5"/>
      <c r="Y43" s="5"/>
      <c r="Z43" s="5"/>
      <c r="AA43" s="5"/>
      <c r="AB43" s="2"/>
      <c r="AC43" s="2"/>
      <c r="AD43" s="2"/>
    </row>
    <row r="44" spans="1:30" ht="19.5" customHeight="1">
      <c r="A44" s="16" t="str">
        <f>IF(ISBLANK(C44),"",MAX($A$6:A43)+1)</f>
        <v/>
      </c>
      <c r="B44" s="56" t="str">
        <f>IFERROR(VLOOKUP(C44,moves,2,FALSE),"")</f>
        <v/>
      </c>
      <c r="C44" s="64"/>
      <c r="D44" s="65"/>
      <c r="E44" s="67"/>
      <c r="F44" s="54" t="str">
        <f>IFERROR(VLOOKUP(C44,moves,3,FALSE),"")</f>
        <v/>
      </c>
      <c r="G44" s="54" t="str">
        <f>IFERROR(VLOOKUP(C44,moves,4,FALSE),"")</f>
        <v/>
      </c>
      <c r="H44" s="55" t="str">
        <f>IF(IFERROR(VLOOKUP(C44,moves,5,FALSE),"")=0,"",IFERROR(VLOOKUP(C44,moves,5,FALSE),""))</f>
        <v/>
      </c>
      <c r="I44" s="55" t="str">
        <f>IF(IFERROR(VLOOKUP(C44,moves,6,FALSE),"")=0,"",IFERROR(VLOOKUP(C44,moves,6,FALSE),""))</f>
        <v/>
      </c>
      <c r="J44" s="55" t="str">
        <f>IF(IFERROR(VLOOKUP(C44,moves,9,FALSE),"")=0,"",IFERROR(VLOOKUP(C44,moves,9,FALSE),""))</f>
        <v/>
      </c>
      <c r="K44" s="53" t="str">
        <f>IFERROR(VLOOKUP(C44,moves,7,FALSE),"")</f>
        <v/>
      </c>
      <c r="L44" s="53" t="str">
        <f>IF(IFERROR(VLOOKUP(C44,moves,8,FALSE),"")=0,"",IFERROR(VLOOKUP(C44,moves,8,FALSE),""))</f>
        <v/>
      </c>
      <c r="M44" s="50" t="str">
        <f t="shared" si="3"/>
        <v/>
      </c>
      <c r="N44" s="50" t="str">
        <f>IF(LEFT($E44,1)="y",IFERROR(ROUND(VLOOKUP($F44,connections,VLOOKUP($F43,connections,32,FALSE),FALSE)*(K43+K44)/2,2),""),"")</f>
        <v/>
      </c>
      <c r="O44" s="18" t="str">
        <f t="shared" si="4"/>
        <v/>
      </c>
      <c r="P44" s="57" t="str">
        <f t="shared" si="5"/>
        <v/>
      </c>
      <c r="Q44" s="5"/>
      <c r="R44" s="5"/>
      <c r="S44" s="5"/>
      <c r="T44" s="20">
        <v>37</v>
      </c>
      <c r="U44" s="20">
        <f t="shared" si="6"/>
        <v>11.580480297599301</v>
      </c>
      <c r="V44" s="5"/>
      <c r="W44" s="5"/>
      <c r="X44" s="5"/>
      <c r="Y44" s="5"/>
      <c r="Z44" s="5"/>
      <c r="AA44" s="5"/>
      <c r="AB44" s="2"/>
      <c r="AC44" s="2"/>
      <c r="AD44" s="2"/>
    </row>
    <row r="45" spans="1:30" ht="19.5" customHeight="1">
      <c r="A45" s="16" t="str">
        <f>IF(ISBLANK(C45),"",MAX($A$6:A44)+1)</f>
        <v/>
      </c>
      <c r="B45" s="56" t="str">
        <f>IFERROR(VLOOKUP(C45,moves,2,FALSE),"")</f>
        <v/>
      </c>
      <c r="C45" s="64"/>
      <c r="D45" s="65"/>
      <c r="E45" s="67"/>
      <c r="F45" s="54" t="str">
        <f>IFERROR(VLOOKUP(C45,moves,3,FALSE),"")</f>
        <v/>
      </c>
      <c r="G45" s="54" t="str">
        <f>IFERROR(VLOOKUP(C45,moves,4,FALSE),"")</f>
        <v/>
      </c>
      <c r="H45" s="55" t="str">
        <f>IF(IFERROR(VLOOKUP(C45,moves,5,FALSE),"")=0,"",IFERROR(VLOOKUP(C45,moves,5,FALSE),""))</f>
        <v/>
      </c>
      <c r="I45" s="55" t="str">
        <f>IF(IFERROR(VLOOKUP(C45,moves,6,FALSE),"")=0,"",IFERROR(VLOOKUP(C45,moves,6,FALSE),""))</f>
        <v/>
      </c>
      <c r="J45" s="55" t="str">
        <f>IF(IFERROR(VLOOKUP(C45,moves,9,FALSE),"")=0,"",IFERROR(VLOOKUP(C45,moves,9,FALSE),""))</f>
        <v/>
      </c>
      <c r="K45" s="53" t="str">
        <f>IFERROR(VLOOKUP(C45,moves,7,FALSE),"")</f>
        <v/>
      </c>
      <c r="L45" s="53" t="str">
        <f>IF(IFERROR(VLOOKUP(C45,moves,8,FALSE),"")=0,"",IFERROR(VLOOKUP(C45,moves,8,FALSE),""))</f>
        <v/>
      </c>
      <c r="M45" s="50" t="str">
        <f t="shared" si="3"/>
        <v/>
      </c>
      <c r="N45" s="50" t="str">
        <f>IF(LEFT($E45,1)="y",IFERROR(ROUND(VLOOKUP($F45,connections,VLOOKUP($F44,connections,32,FALSE),FALSE)*(K44+K45)/2,2),""),"")</f>
        <v/>
      </c>
      <c r="O45" s="18" t="str">
        <f t="shared" si="4"/>
        <v/>
      </c>
      <c r="P45" s="57" t="str">
        <f t="shared" si="5"/>
        <v/>
      </c>
      <c r="Q45" s="5"/>
      <c r="R45" s="5"/>
      <c r="S45" s="5"/>
      <c r="T45" s="20">
        <v>38</v>
      </c>
      <c r="U45" s="20">
        <f t="shared" si="6"/>
        <v>13.317552342239196</v>
      </c>
      <c r="V45" s="5"/>
      <c r="W45" s="5"/>
      <c r="X45" s="5"/>
      <c r="Y45" s="5"/>
      <c r="Z45" s="5"/>
      <c r="AA45" s="5"/>
      <c r="AB45" s="2"/>
      <c r="AC45" s="2"/>
      <c r="AD45" s="2"/>
    </row>
    <row r="46" spans="1:30" ht="19.5" customHeight="1">
      <c r="A46" s="16" t="str">
        <f>IF(ISBLANK(C46),"",MAX($A$6:A45)+1)</f>
        <v/>
      </c>
      <c r="B46" s="56" t="str">
        <f>IFERROR(VLOOKUP(C46,moves,2,FALSE),"")</f>
        <v/>
      </c>
      <c r="C46" s="64"/>
      <c r="D46" s="65"/>
      <c r="E46" s="67"/>
      <c r="F46" s="54" t="str">
        <f>IFERROR(VLOOKUP(C46,moves,3,FALSE),"")</f>
        <v/>
      </c>
      <c r="G46" s="54" t="str">
        <f>IFERROR(VLOOKUP(C46,moves,4,FALSE),"")</f>
        <v/>
      </c>
      <c r="H46" s="55" t="str">
        <f>IF(IFERROR(VLOOKUP(C46,moves,5,FALSE),"")=0,"",IFERROR(VLOOKUP(C46,moves,5,FALSE),""))</f>
        <v/>
      </c>
      <c r="I46" s="55" t="str">
        <f>IF(IFERROR(VLOOKUP(C46,moves,6,FALSE),"")=0,"",IFERROR(VLOOKUP(C46,moves,6,FALSE),""))</f>
        <v/>
      </c>
      <c r="J46" s="55" t="str">
        <f>IF(IFERROR(VLOOKUP(C46,moves,9,FALSE),"")=0,"",IFERROR(VLOOKUP(C46,moves,9,FALSE),""))</f>
        <v/>
      </c>
      <c r="K46" s="53" t="str">
        <f>IFERROR(VLOOKUP(C46,moves,7,FALSE),"")</f>
        <v/>
      </c>
      <c r="L46" s="53" t="str">
        <f>IF(IFERROR(VLOOKUP(C46,moves,8,FALSE),"")=0,"",IFERROR(VLOOKUP(C46,moves,8,FALSE),""))</f>
        <v/>
      </c>
      <c r="M46" s="50" t="str">
        <f t="shared" si="3"/>
        <v/>
      </c>
      <c r="N46" s="50" t="str">
        <f>IF(LEFT($E46,1)="y",IFERROR(ROUND(VLOOKUP($F46,connections,VLOOKUP($F45,connections,32,FALSE),FALSE)*(K45+K46)/2,2),""),"")</f>
        <v/>
      </c>
      <c r="O46" s="18" t="str">
        <f t="shared" si="4"/>
        <v/>
      </c>
      <c r="P46" s="57" t="str">
        <f t="shared" si="5"/>
        <v/>
      </c>
      <c r="Q46" s="5"/>
      <c r="R46" s="5"/>
      <c r="S46" s="5"/>
      <c r="T46" s="20">
        <v>39</v>
      </c>
      <c r="U46" s="20">
        <f t="shared" si="6"/>
        <v>15.315185193575074</v>
      </c>
      <c r="V46" s="5"/>
      <c r="W46" s="5"/>
      <c r="X46" s="5"/>
      <c r="Y46" s="5"/>
      <c r="Z46" s="5"/>
      <c r="AA46" s="5"/>
      <c r="AB46" s="2"/>
      <c r="AC46" s="2"/>
      <c r="AD46" s="2"/>
    </row>
    <row r="47" spans="1:30" ht="19.5" customHeight="1">
      <c r="A47" s="16" t="str">
        <f>IF(ISBLANK(C47),"",MAX($A$6:A46)+1)</f>
        <v/>
      </c>
      <c r="B47" s="56" t="str">
        <f>IFERROR(VLOOKUP(C47,moves,2,FALSE),"")</f>
        <v/>
      </c>
      <c r="C47" s="64"/>
      <c r="D47" s="65"/>
      <c r="E47" s="67"/>
      <c r="F47" s="54" t="str">
        <f>IFERROR(VLOOKUP(C47,moves,3,FALSE),"")</f>
        <v/>
      </c>
      <c r="G47" s="54" t="str">
        <f>IFERROR(VLOOKUP(C47,moves,4,FALSE),"")</f>
        <v/>
      </c>
      <c r="H47" s="55" t="str">
        <f>IF(IFERROR(VLOOKUP(C47,moves,5,FALSE),"")=0,"",IFERROR(VLOOKUP(C47,moves,5,FALSE),""))</f>
        <v/>
      </c>
      <c r="I47" s="55" t="str">
        <f>IF(IFERROR(VLOOKUP(C47,moves,6,FALSE),"")=0,"",IFERROR(VLOOKUP(C47,moves,6,FALSE),""))</f>
        <v/>
      </c>
      <c r="J47" s="55" t="str">
        <f>IF(IFERROR(VLOOKUP(C47,moves,9,FALSE),"")=0,"",IFERROR(VLOOKUP(C47,moves,9,FALSE),""))</f>
        <v/>
      </c>
      <c r="K47" s="53" t="str">
        <f>IFERROR(VLOOKUP(C47,moves,7,FALSE),"")</f>
        <v/>
      </c>
      <c r="L47" s="53" t="str">
        <f>IF(IFERROR(VLOOKUP(C47,moves,8,FALSE),"")=0,"",IFERROR(VLOOKUP(C47,moves,8,FALSE),""))</f>
        <v/>
      </c>
      <c r="M47" s="50" t="str">
        <f t="shared" si="3"/>
        <v/>
      </c>
      <c r="N47" s="50" t="str">
        <f>IF(LEFT($E47,1)="y",IFERROR(ROUND(VLOOKUP($F47,connections,VLOOKUP($F46,connections,32,FALSE),FALSE)*(K46+K47)/2,2),""),"")</f>
        <v/>
      </c>
      <c r="O47" s="18" t="str">
        <f t="shared" si="4"/>
        <v/>
      </c>
      <c r="P47" s="57" t="str">
        <f t="shared" si="5"/>
        <v/>
      </c>
      <c r="Q47" s="5"/>
      <c r="R47" s="5"/>
      <c r="S47" s="5"/>
      <c r="T47" s="20">
        <v>40</v>
      </c>
      <c r="U47" s="20">
        <f t="shared" si="6"/>
        <v>17.612462972611333</v>
      </c>
      <c r="V47" s="5"/>
      <c r="W47" s="5"/>
      <c r="X47" s="5"/>
      <c r="Y47" s="5"/>
      <c r="Z47" s="5"/>
      <c r="AA47" s="5"/>
      <c r="AB47" s="2"/>
      <c r="AC47" s="2"/>
      <c r="AD47" s="2"/>
    </row>
    <row r="48" spans="1:30" ht="19.5" customHeight="1">
      <c r="A48" s="16" t="str">
        <f>IF(ISBLANK(C48),"",MAX($A$6:A47)+1)</f>
        <v/>
      </c>
      <c r="B48" s="56" t="str">
        <f>IFERROR(VLOOKUP(C48,moves,2,FALSE),"")</f>
        <v/>
      </c>
      <c r="C48" s="64"/>
      <c r="D48" s="65"/>
      <c r="E48" s="67"/>
      <c r="F48" s="54" t="str">
        <f>IFERROR(VLOOKUP(C48,moves,3,FALSE),"")</f>
        <v/>
      </c>
      <c r="G48" s="54" t="str">
        <f>IFERROR(VLOOKUP(C48,moves,4,FALSE),"")</f>
        <v/>
      </c>
      <c r="H48" s="55" t="str">
        <f>IF(IFERROR(VLOOKUP(C48,moves,5,FALSE),"")=0,"",IFERROR(VLOOKUP(C48,moves,5,FALSE),""))</f>
        <v/>
      </c>
      <c r="I48" s="55" t="str">
        <f>IF(IFERROR(VLOOKUP(C48,moves,6,FALSE),"")=0,"",IFERROR(VLOOKUP(C48,moves,6,FALSE),""))</f>
        <v/>
      </c>
      <c r="J48" s="55" t="str">
        <f>IF(IFERROR(VLOOKUP(C48,moves,9,FALSE),"")=0,"",IFERROR(VLOOKUP(C48,moves,9,FALSE),""))</f>
        <v/>
      </c>
      <c r="K48" s="53" t="str">
        <f>IFERROR(VLOOKUP(C48,moves,7,FALSE),"")</f>
        <v/>
      </c>
      <c r="L48" s="53" t="str">
        <f>IF(IFERROR(VLOOKUP(C48,moves,8,FALSE),"")=0,"",IFERROR(VLOOKUP(C48,moves,8,FALSE),""))</f>
        <v/>
      </c>
      <c r="M48" s="50" t="str">
        <f t="shared" si="3"/>
        <v/>
      </c>
      <c r="N48" s="50" t="str">
        <f>IF(LEFT($E48,1)="y",IFERROR(ROUND(VLOOKUP($F48,connections,VLOOKUP($F47,connections,32,FALSE),FALSE)*(K47+K48)/2,2),""),"")</f>
        <v/>
      </c>
      <c r="O48" s="18" t="str">
        <f t="shared" si="4"/>
        <v/>
      </c>
      <c r="P48" s="57" t="str">
        <f t="shared" si="5"/>
        <v/>
      </c>
      <c r="Q48" s="5"/>
      <c r="R48" s="5"/>
      <c r="S48" s="5"/>
      <c r="T48" s="20">
        <v>41</v>
      </c>
      <c r="U48" s="20">
        <f t="shared" si="6"/>
        <v>20.254332418503029</v>
      </c>
      <c r="V48" s="5"/>
      <c r="W48" s="5"/>
      <c r="X48" s="5"/>
      <c r="Y48" s="5"/>
      <c r="Z48" s="5"/>
      <c r="AA48" s="5"/>
      <c r="AB48" s="2"/>
      <c r="AC48" s="2"/>
      <c r="AD48" s="2"/>
    </row>
    <row r="49" spans="1:30" ht="19.5" customHeight="1">
      <c r="A49" s="16" t="str">
        <f>IF(ISBLANK(C49),"",MAX($A$6:A48)+1)</f>
        <v/>
      </c>
      <c r="B49" s="56" t="str">
        <f>IFERROR(VLOOKUP(C49,moves,2,FALSE),"")</f>
        <v/>
      </c>
      <c r="C49" s="64"/>
      <c r="D49" s="65"/>
      <c r="E49" s="67"/>
      <c r="F49" s="54" t="str">
        <f>IFERROR(VLOOKUP(C49,moves,3,FALSE),"")</f>
        <v/>
      </c>
      <c r="G49" s="54" t="str">
        <f>IFERROR(VLOOKUP(C49,moves,4,FALSE),"")</f>
        <v/>
      </c>
      <c r="H49" s="55" t="str">
        <f>IF(IFERROR(VLOOKUP(C49,moves,5,FALSE),"")=0,"",IFERROR(VLOOKUP(C49,moves,5,FALSE),""))</f>
        <v/>
      </c>
      <c r="I49" s="55" t="str">
        <f>IF(IFERROR(VLOOKUP(C49,moves,6,FALSE),"")=0,"",IFERROR(VLOOKUP(C49,moves,6,FALSE),""))</f>
        <v/>
      </c>
      <c r="J49" s="55" t="str">
        <f>IF(IFERROR(VLOOKUP(C49,moves,9,FALSE),"")=0,"",IFERROR(VLOOKUP(C49,moves,9,FALSE),""))</f>
        <v/>
      </c>
      <c r="K49" s="53" t="str">
        <f>IFERROR(VLOOKUP(C49,moves,7,FALSE),"")</f>
        <v/>
      </c>
      <c r="L49" s="53" t="str">
        <f>IF(IFERROR(VLOOKUP(C49,moves,8,FALSE),"")=0,"",IFERROR(VLOOKUP(C49,moves,8,FALSE),""))</f>
        <v/>
      </c>
      <c r="M49" s="50" t="str">
        <f t="shared" si="3"/>
        <v/>
      </c>
      <c r="N49" s="50" t="str">
        <f>IF(LEFT($E49,1)="y",IFERROR(ROUND(VLOOKUP($F49,connections,VLOOKUP($F48,connections,32,FALSE),FALSE)*(K48+K49)/2,2),""),"")</f>
        <v/>
      </c>
      <c r="O49" s="18" t="str">
        <f t="shared" si="4"/>
        <v/>
      </c>
      <c r="P49" s="57" t="str">
        <f t="shared" si="5"/>
        <v/>
      </c>
      <c r="Q49" s="5"/>
      <c r="R49" s="5"/>
      <c r="S49" s="5"/>
      <c r="T49" s="20">
        <v>42</v>
      </c>
      <c r="U49" s="20">
        <f t="shared" si="6"/>
        <v>23.292482281278481</v>
      </c>
      <c r="V49" s="5"/>
      <c r="W49" s="5"/>
      <c r="X49" s="5"/>
      <c r="Y49" s="5"/>
      <c r="Z49" s="5"/>
      <c r="AA49" s="5"/>
      <c r="AB49" s="2"/>
      <c r="AC49" s="2"/>
      <c r="AD49" s="2"/>
    </row>
    <row r="50" spans="1:30" ht="19.5" customHeight="1">
      <c r="A50" s="16" t="str">
        <f>IF(ISBLANK(C50),"",MAX($A$6:A49)+1)</f>
        <v/>
      </c>
      <c r="B50" s="56" t="str">
        <f>IFERROR(VLOOKUP(C50,moves,2,FALSE),"")</f>
        <v/>
      </c>
      <c r="C50" s="64"/>
      <c r="D50" s="65"/>
      <c r="E50" s="67"/>
      <c r="F50" s="54" t="str">
        <f>IFERROR(VLOOKUP(C50,moves,3,FALSE),"")</f>
        <v/>
      </c>
      <c r="G50" s="54" t="str">
        <f>IFERROR(VLOOKUP(C50,moves,4,FALSE),"")</f>
        <v/>
      </c>
      <c r="H50" s="55" t="str">
        <f>IF(IFERROR(VLOOKUP(C50,moves,5,FALSE),"")=0,"",IFERROR(VLOOKUP(C50,moves,5,FALSE),""))</f>
        <v/>
      </c>
      <c r="I50" s="55" t="str">
        <f>IF(IFERROR(VLOOKUP(C50,moves,6,FALSE),"")=0,"",IFERROR(VLOOKUP(C50,moves,6,FALSE),""))</f>
        <v/>
      </c>
      <c r="J50" s="55" t="str">
        <f>IF(IFERROR(VLOOKUP(C50,moves,9,FALSE),"")=0,"",IFERROR(VLOOKUP(C50,moves,9,FALSE),""))</f>
        <v/>
      </c>
      <c r="K50" s="53" t="str">
        <f>IFERROR(VLOOKUP(C50,moves,7,FALSE),"")</f>
        <v/>
      </c>
      <c r="L50" s="53" t="str">
        <f>IF(IFERROR(VLOOKUP(C50,moves,8,FALSE),"")=0,"",IFERROR(VLOOKUP(C50,moves,8,FALSE),""))</f>
        <v/>
      </c>
      <c r="M50" s="50" t="str">
        <f t="shared" si="3"/>
        <v/>
      </c>
      <c r="N50" s="50" t="str">
        <f>IF(LEFT($E50,1)="y",IFERROR(ROUND(VLOOKUP($F50,connections,VLOOKUP($F49,connections,32,FALSE),FALSE)*(K49+K50)/2,2),""),"")</f>
        <v/>
      </c>
      <c r="O50" s="18" t="str">
        <f t="shared" si="4"/>
        <v/>
      </c>
      <c r="P50" s="57" t="str">
        <f t="shared" si="5"/>
        <v/>
      </c>
      <c r="Q50" s="5"/>
      <c r="R50" s="5"/>
      <c r="S50" s="5"/>
      <c r="T50" s="20">
        <v>43</v>
      </c>
      <c r="U50" s="20">
        <f t="shared" si="6"/>
        <v>26.786354623470253</v>
      </c>
      <c r="V50" s="5"/>
      <c r="W50" s="5"/>
      <c r="X50" s="5"/>
      <c r="Y50" s="5"/>
      <c r="Z50" s="5"/>
      <c r="AA50" s="5"/>
      <c r="AB50" s="2"/>
      <c r="AC50" s="2"/>
      <c r="AD50" s="2"/>
    </row>
    <row r="51" spans="1:30" ht="19.5" customHeight="1">
      <c r="A51" s="16" t="str">
        <f>IF(ISBLANK(C51),"",MAX($A$6:A50)+1)</f>
        <v/>
      </c>
      <c r="B51" s="56" t="str">
        <f>IFERROR(VLOOKUP(C51,moves,2,FALSE),"")</f>
        <v/>
      </c>
      <c r="C51" s="64"/>
      <c r="D51" s="65"/>
      <c r="E51" s="67"/>
      <c r="F51" s="54" t="str">
        <f>IFERROR(VLOOKUP(C51,moves,3,FALSE),"")</f>
        <v/>
      </c>
      <c r="G51" s="54" t="str">
        <f>IFERROR(VLOOKUP(C51,moves,4,FALSE),"")</f>
        <v/>
      </c>
      <c r="H51" s="55" t="str">
        <f>IF(IFERROR(VLOOKUP(C51,moves,5,FALSE),"")=0,"",IFERROR(VLOOKUP(C51,moves,5,FALSE),""))</f>
        <v/>
      </c>
      <c r="I51" s="55" t="str">
        <f>IF(IFERROR(VLOOKUP(C51,moves,6,FALSE),"")=0,"",IFERROR(VLOOKUP(C51,moves,6,FALSE),""))</f>
        <v/>
      </c>
      <c r="J51" s="55" t="str">
        <f>IF(IFERROR(VLOOKUP(C51,moves,9,FALSE),"")=0,"",IFERROR(VLOOKUP(C51,moves,9,FALSE),""))</f>
        <v/>
      </c>
      <c r="K51" s="53" t="str">
        <f>IFERROR(VLOOKUP(C51,moves,7,FALSE),"")</f>
        <v/>
      </c>
      <c r="L51" s="53" t="str">
        <f>IF(IFERROR(VLOOKUP(C51,moves,8,FALSE),"")=0,"",IFERROR(VLOOKUP(C51,moves,8,FALSE),""))</f>
        <v/>
      </c>
      <c r="M51" s="50" t="str">
        <f t="shared" si="3"/>
        <v/>
      </c>
      <c r="N51" s="50" t="str">
        <f>IF(LEFT($E51,1)="y",IFERROR(ROUND(VLOOKUP($F51,connections,VLOOKUP($F50,connections,32,FALSE),FALSE)*(K50+K51)/2,2),""),"")</f>
        <v/>
      </c>
      <c r="O51" s="18" t="str">
        <f t="shared" si="4"/>
        <v/>
      </c>
      <c r="P51" s="57" t="str">
        <f t="shared" si="5"/>
        <v/>
      </c>
      <c r="Q51" s="5"/>
      <c r="R51" s="5"/>
      <c r="S51" s="5"/>
      <c r="T51" s="20">
        <v>44</v>
      </c>
      <c r="U51" s="20">
        <f t="shared" si="6"/>
        <v>30.804307816990789</v>
      </c>
      <c r="V51" s="5"/>
      <c r="W51" s="5"/>
      <c r="X51" s="5"/>
      <c r="Y51" s="5"/>
      <c r="Z51" s="5"/>
      <c r="AA51" s="5"/>
      <c r="AB51" s="2"/>
      <c r="AC51" s="2"/>
      <c r="AD51" s="2"/>
    </row>
    <row r="52" spans="1:30" ht="19.5" customHeight="1">
      <c r="A52" s="16" t="str">
        <f>IF(ISBLANK(C52),"",MAX($A$6:A51)+1)</f>
        <v/>
      </c>
      <c r="B52" s="56" t="str">
        <f>IFERROR(VLOOKUP(C52,moves,2,FALSE),"")</f>
        <v/>
      </c>
      <c r="C52" s="64"/>
      <c r="D52" s="65"/>
      <c r="E52" s="68"/>
      <c r="F52" s="54" t="str">
        <f>IFERROR(VLOOKUP(C52,moves,3,FALSE),"")</f>
        <v/>
      </c>
      <c r="G52" s="54" t="str">
        <f>IFERROR(VLOOKUP(C52,moves,4,FALSE),"")</f>
        <v/>
      </c>
      <c r="H52" s="55" t="str">
        <f>IF(IFERROR(VLOOKUP(C52,moves,5,FALSE),"")=0,"",IFERROR(VLOOKUP(C52,moves,5,FALSE),""))</f>
        <v/>
      </c>
      <c r="I52" s="55" t="str">
        <f>IF(IFERROR(VLOOKUP(C52,moves,6,FALSE),"")=0,"",IFERROR(VLOOKUP(C52,moves,6,FALSE),""))</f>
        <v/>
      </c>
      <c r="J52" s="55" t="str">
        <f>IF(IFERROR(VLOOKUP(C52,moves,9,FALSE),"")=0,"",IFERROR(VLOOKUP(C52,moves,9,FALSE),""))</f>
        <v/>
      </c>
      <c r="K52" s="53" t="str">
        <f>IFERROR(VLOOKUP(C52,moves,7,FALSE),"")</f>
        <v/>
      </c>
      <c r="L52" s="53" t="str">
        <f>IF(IFERROR(VLOOKUP(C52,moves,8,FALSE),"")=0,"",IFERROR(VLOOKUP(C52,moves,8,FALSE),""))</f>
        <v/>
      </c>
      <c r="M52" s="50" t="str">
        <f t="shared" si="3"/>
        <v/>
      </c>
      <c r="N52" s="50" t="str">
        <f>IF(LEFT($E52,1)="y",IFERROR(ROUND(VLOOKUP($F52,connections,VLOOKUP($F51,connections,32,FALSE),FALSE)*(K51+K52)/2,2),""),"")</f>
        <v/>
      </c>
      <c r="O52" s="18" t="str">
        <f t="shared" si="4"/>
        <v/>
      </c>
      <c r="P52" s="57" t="str">
        <f t="shared" si="5"/>
        <v/>
      </c>
      <c r="Q52" s="5"/>
      <c r="R52" s="5"/>
      <c r="S52" s="5"/>
      <c r="T52" s="20">
        <v>45</v>
      </c>
      <c r="U52" s="20">
        <f t="shared" si="6"/>
        <v>35.424953989539404</v>
      </c>
      <c r="V52" s="5"/>
      <c r="W52" s="5"/>
      <c r="X52" s="5"/>
      <c r="Y52" s="5"/>
      <c r="Z52" s="5"/>
      <c r="AA52" s="5"/>
      <c r="AB52" s="2"/>
      <c r="AC52" s="2"/>
      <c r="AD52" s="2"/>
    </row>
    <row r="53" spans="1:30" ht="19.5" customHeight="1">
      <c r="A53" s="16" t="str">
        <f>IF(ISBLANK(C53),"",MAX($A$6:A52)+1)</f>
        <v/>
      </c>
      <c r="B53" s="56" t="str">
        <f>IFERROR(VLOOKUP(C53,moves,2,FALSE),"")</f>
        <v/>
      </c>
      <c r="C53" s="64"/>
      <c r="D53" s="65"/>
      <c r="E53" s="68"/>
      <c r="F53" s="54" t="str">
        <f>IFERROR(VLOOKUP(C53,moves,3,FALSE),"")</f>
        <v/>
      </c>
      <c r="G53" s="54" t="str">
        <f>IFERROR(VLOOKUP(C53,moves,4,FALSE),"")</f>
        <v/>
      </c>
      <c r="H53" s="55" t="str">
        <f>IF(IFERROR(VLOOKUP(C53,moves,5,FALSE),"")=0,"",IFERROR(VLOOKUP(C53,moves,5,FALSE),""))</f>
        <v/>
      </c>
      <c r="I53" s="55" t="str">
        <f>IF(IFERROR(VLOOKUP(C53,moves,6,FALSE),"")=0,"",IFERROR(VLOOKUP(C53,moves,6,FALSE),""))</f>
        <v/>
      </c>
      <c r="J53" s="55" t="str">
        <f>IF(IFERROR(VLOOKUP(C53,moves,9,FALSE),"")=0,"",IFERROR(VLOOKUP(C53,moves,9,FALSE),""))</f>
        <v/>
      </c>
      <c r="K53" s="53" t="str">
        <f>IFERROR(VLOOKUP(C53,moves,7,FALSE),"")</f>
        <v/>
      </c>
      <c r="L53" s="53" t="str">
        <f>IF(IFERROR(VLOOKUP(C53,moves,8,FALSE),"")=0,"",IFERROR(VLOOKUP(C53,moves,8,FALSE),""))</f>
        <v/>
      </c>
      <c r="M53" s="50" t="str">
        <f t="shared" si="3"/>
        <v/>
      </c>
      <c r="N53" s="50" t="str">
        <f>IF(LEFT($E53,1)="y",IFERROR(ROUND(VLOOKUP($F53,connections,VLOOKUP($F52,connections,32,FALSE),FALSE)*(K52+K53)/2,2),""),"")</f>
        <v/>
      </c>
      <c r="O53" s="18" t="str">
        <f t="shared" si="4"/>
        <v/>
      </c>
      <c r="P53" s="57" t="str">
        <f t="shared" si="5"/>
        <v/>
      </c>
      <c r="Q53" s="5"/>
      <c r="R53" s="5"/>
      <c r="S53" s="5"/>
      <c r="T53" s="20">
        <v>46</v>
      </c>
      <c r="U53" s="20">
        <f t="shared" si="6"/>
        <v>40.738697087970309</v>
      </c>
      <c r="V53" s="5"/>
      <c r="W53" s="5"/>
      <c r="X53" s="5"/>
      <c r="Y53" s="5"/>
      <c r="Z53" s="5"/>
      <c r="AA53" s="5"/>
      <c r="AB53" s="2"/>
      <c r="AC53" s="2"/>
      <c r="AD53" s="2"/>
    </row>
    <row r="54" spans="1:30" ht="19.5" customHeight="1">
      <c r="A54" s="16" t="str">
        <f>IF(ISBLANK(C54),"",MAX($A$6:A53)+1)</f>
        <v/>
      </c>
      <c r="B54" s="56" t="str">
        <f>IFERROR(VLOOKUP(C54,moves,2,FALSE),"")</f>
        <v/>
      </c>
      <c r="C54" s="64"/>
      <c r="D54" s="65"/>
      <c r="E54" s="68"/>
      <c r="F54" s="54" t="str">
        <f>IFERROR(VLOOKUP(C54,moves,3,FALSE),"")</f>
        <v/>
      </c>
      <c r="G54" s="54" t="str">
        <f>IFERROR(VLOOKUP(C54,moves,4,FALSE),"")</f>
        <v/>
      </c>
      <c r="H54" s="55" t="str">
        <f>IF(IFERROR(VLOOKUP(C54,moves,5,FALSE),"")=0,"",IFERROR(VLOOKUP(C54,moves,5,FALSE),""))</f>
        <v/>
      </c>
      <c r="I54" s="55" t="str">
        <f>IF(IFERROR(VLOOKUP(C54,moves,6,FALSE),"")=0,"",IFERROR(VLOOKUP(C54,moves,6,FALSE),""))</f>
        <v/>
      </c>
      <c r="J54" s="55" t="str">
        <f>IF(IFERROR(VLOOKUP(C54,moves,9,FALSE),"")=0,"",IFERROR(VLOOKUP(C54,moves,9,FALSE),""))</f>
        <v/>
      </c>
      <c r="K54" s="53" t="str">
        <f>IFERROR(VLOOKUP(C54,moves,7,FALSE),"")</f>
        <v/>
      </c>
      <c r="L54" s="53" t="str">
        <f>IF(IFERROR(VLOOKUP(C54,moves,8,FALSE),"")=0,"",IFERROR(VLOOKUP(C54,moves,8,FALSE),""))</f>
        <v/>
      </c>
      <c r="M54" s="50" t="str">
        <f t="shared" si="3"/>
        <v/>
      </c>
      <c r="N54" s="50" t="str">
        <f>IF(LEFT($E54,1)="y",IFERROR(ROUND(VLOOKUP($F54,connections,VLOOKUP($F53,connections,32,FALSE),FALSE)*(K53+K54)/2,2),""),"")</f>
        <v/>
      </c>
      <c r="O54" s="18" t="str">
        <f t="shared" si="4"/>
        <v/>
      </c>
      <c r="P54" s="57" t="str">
        <f t="shared" si="5"/>
        <v/>
      </c>
      <c r="Q54" s="5"/>
      <c r="R54" s="5"/>
      <c r="S54" s="5"/>
      <c r="T54" s="20">
        <v>47</v>
      </c>
      <c r="U54" s="20">
        <f t="shared" si="6"/>
        <v>46.849501651165852</v>
      </c>
      <c r="V54" s="5"/>
      <c r="W54" s="5"/>
      <c r="X54" s="5"/>
      <c r="Y54" s="5"/>
      <c r="Z54" s="5"/>
      <c r="AA54" s="5"/>
      <c r="AB54" s="2"/>
      <c r="AC54" s="2"/>
      <c r="AD54" s="2"/>
    </row>
    <row r="55" spans="1:30" ht="19.5" customHeight="1">
      <c r="A55" s="16" t="str">
        <f>IF(ISBLANK(C55),"",MAX($A$6:A54)+1)</f>
        <v/>
      </c>
      <c r="B55" s="56" t="str">
        <f>IFERROR(VLOOKUP(C55,moves,2,FALSE),"")</f>
        <v/>
      </c>
      <c r="C55" s="64"/>
      <c r="D55" s="65"/>
      <c r="E55" s="67"/>
      <c r="F55" s="54" t="str">
        <f>IFERROR(VLOOKUP(C55,moves,3,FALSE),"")</f>
        <v/>
      </c>
      <c r="G55" s="54" t="str">
        <f>IFERROR(VLOOKUP(C55,moves,4,FALSE),"")</f>
        <v/>
      </c>
      <c r="H55" s="55" t="str">
        <f>IF(IFERROR(VLOOKUP(C55,moves,5,FALSE),"")=0,"",IFERROR(VLOOKUP(C55,moves,5,FALSE),""))</f>
        <v/>
      </c>
      <c r="I55" s="55" t="str">
        <f>IF(IFERROR(VLOOKUP(C55,moves,6,FALSE),"")=0,"",IFERROR(VLOOKUP(C55,moves,6,FALSE),""))</f>
        <v/>
      </c>
      <c r="J55" s="55" t="str">
        <f>IF(IFERROR(VLOOKUP(C55,moves,9,FALSE),"")=0,"",IFERROR(VLOOKUP(C55,moves,9,FALSE),""))</f>
        <v/>
      </c>
      <c r="K55" s="53" t="str">
        <f>IFERROR(VLOOKUP(C55,moves,7,FALSE),"")</f>
        <v/>
      </c>
      <c r="L55" s="53" t="str">
        <f>IF(IFERROR(VLOOKUP(C55,moves,8,FALSE),"")=0,"",IFERROR(VLOOKUP(C55,moves,8,FALSE),""))</f>
        <v/>
      </c>
      <c r="M55" s="50" t="str">
        <f t="shared" si="3"/>
        <v/>
      </c>
      <c r="N55" s="50" t="str">
        <f>IF(LEFT($E55,1)="y",IFERROR(ROUND(VLOOKUP($F55,connections,VLOOKUP($F54,connections,32,FALSE),FALSE)*(K54+K55)/2,2),""),"")</f>
        <v/>
      </c>
      <c r="O55" s="18" t="str">
        <f t="shared" si="4"/>
        <v/>
      </c>
      <c r="P55" s="57" t="str">
        <f t="shared" si="5"/>
        <v/>
      </c>
      <c r="Q55" s="5"/>
      <c r="R55" s="5"/>
      <c r="S55" s="5"/>
      <c r="T55" s="20">
        <v>48</v>
      </c>
      <c r="U55" s="20">
        <f t="shared" si="6"/>
        <v>53.876926898840729</v>
      </c>
      <c r="V55" s="5"/>
      <c r="W55" s="5"/>
      <c r="X55" s="5"/>
      <c r="Y55" s="5"/>
      <c r="Z55" s="5"/>
      <c r="AA55" s="5"/>
      <c r="AB55" s="2"/>
      <c r="AC55" s="2"/>
      <c r="AD55" s="2"/>
    </row>
    <row r="56" spans="1:30" ht="19.5" customHeight="1">
      <c r="A56" s="16" t="str">
        <f>IF(ISBLANK(C56),"",MAX($A$6:A55)+1)</f>
        <v/>
      </c>
      <c r="B56" s="56" t="str">
        <f>IFERROR(VLOOKUP(C56,moves,2,FALSE),"")</f>
        <v/>
      </c>
      <c r="C56" s="69"/>
      <c r="D56" s="70"/>
      <c r="E56" s="71"/>
      <c r="F56" s="54" t="str">
        <f>IFERROR(VLOOKUP(C56,moves,3,FALSE),"")</f>
        <v/>
      </c>
      <c r="G56" s="54" t="str">
        <f>IFERROR(VLOOKUP(C56,moves,4,FALSE),"")</f>
        <v/>
      </c>
      <c r="H56" s="55" t="str">
        <f>IF(IFERROR(VLOOKUP(C56,moves,5,FALSE),"")=0,"",IFERROR(VLOOKUP(C56,moves,5,FALSE),""))</f>
        <v/>
      </c>
      <c r="I56" s="55" t="str">
        <f>IF(IFERROR(VLOOKUP(C56,moves,6,FALSE),"")=0,"",IFERROR(VLOOKUP(C56,moves,6,FALSE),""))</f>
        <v/>
      </c>
      <c r="J56" s="55" t="str">
        <f>IF(IFERROR(VLOOKUP(C56,moves,9,FALSE),"")=0,"",IFERROR(VLOOKUP(C56,moves,9,FALSE),""))</f>
        <v/>
      </c>
      <c r="K56" s="53" t="str">
        <f>IFERROR(VLOOKUP(C56,moves,7,FALSE),"")</f>
        <v/>
      </c>
      <c r="L56" s="53" t="str">
        <f>IF(IFERROR(VLOOKUP(C56,moves,8,FALSE),"")=0,"",IFERROR(VLOOKUP(C56,moves,8,FALSE),""))</f>
        <v/>
      </c>
      <c r="M56" s="50" t="str">
        <f t="shared" si="3"/>
        <v/>
      </c>
      <c r="N56" s="50" t="str">
        <f>IF(LEFT($E56,1)="y",IFERROR(ROUND(VLOOKUP($F56,connections,VLOOKUP($F55,connections,32,FALSE),FALSE)*(K55+K56)/2,2),""),"")</f>
        <v/>
      </c>
      <c r="O56" s="18" t="str">
        <f t="shared" si="4"/>
        <v/>
      </c>
      <c r="P56" s="57" t="str">
        <f t="shared" si="5"/>
        <v/>
      </c>
      <c r="Q56" s="5"/>
      <c r="R56" s="5"/>
      <c r="S56" s="5"/>
      <c r="T56" s="20">
        <v>49</v>
      </c>
      <c r="U56" s="20">
        <f t="shared" si="6"/>
        <v>61.958465933666837</v>
      </c>
      <c r="V56" s="5"/>
      <c r="W56" s="5"/>
      <c r="X56" s="5"/>
      <c r="Y56" s="5"/>
      <c r="Z56" s="5"/>
      <c r="AA56" s="5"/>
      <c r="AB56" s="2"/>
      <c r="AC56" s="2"/>
      <c r="AD56" s="2"/>
    </row>
    <row r="57" spans="1:30" ht="19.5" customHeight="1">
      <c r="A57" s="2"/>
      <c r="B57" s="2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2"/>
      <c r="AC57" s="2"/>
      <c r="AD57" s="2"/>
    </row>
    <row r="58" spans="1:30" ht="19.5" customHeight="1">
      <c r="A58" s="2"/>
      <c r="B58" s="2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2"/>
      <c r="AC58" s="2"/>
      <c r="AD58" s="2"/>
    </row>
    <row r="59" spans="1:30" ht="19.5" customHeight="1">
      <c r="A59" s="2"/>
      <c r="B59" s="2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2"/>
      <c r="AC59" s="2"/>
      <c r="AD59" s="2"/>
    </row>
    <row r="60" spans="1:30" ht="13.5" customHeight="1">
      <c r="A60" s="2"/>
      <c r="B60" s="2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2"/>
      <c r="AC60" s="2"/>
      <c r="AD60" s="2"/>
    </row>
    <row r="61" spans="1:30" ht="19.5" customHeight="1">
      <c r="A61" s="2"/>
      <c r="B61" s="2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2"/>
      <c r="AC61" s="2"/>
      <c r="AD61" s="2"/>
    </row>
    <row r="62" spans="1:30" ht="13.5" customHeight="1">
      <c r="A62" s="2"/>
      <c r="B62" s="2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2"/>
      <c r="AC62" s="2"/>
      <c r="AD62" s="2"/>
    </row>
    <row r="63" spans="1:30" ht="13.5" customHeight="1">
      <c r="A63" s="2"/>
      <c r="B63" s="2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2"/>
      <c r="AC63" s="2"/>
      <c r="AD63" s="2"/>
    </row>
    <row r="64" spans="1:30" ht="13.5" customHeight="1">
      <c r="A64" s="2"/>
      <c r="B64" s="2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2"/>
      <c r="AD64" s="2"/>
    </row>
    <row r="65" spans="1:30" ht="13.5" customHeight="1">
      <c r="A65" s="2"/>
      <c r="B65" s="2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2"/>
      <c r="AD65" s="2"/>
    </row>
    <row r="66" spans="1:30" ht="13.5" customHeight="1">
      <c r="A66" s="2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2"/>
      <c r="AD66" s="2"/>
    </row>
    <row r="67" spans="1:30" ht="13.5" customHeight="1">
      <c r="A67" s="2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2"/>
      <c r="AD67" s="2"/>
    </row>
    <row r="68" spans="1:30" ht="13.5" customHeight="1">
      <c r="A68" s="2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2"/>
      <c r="AD68" s="2"/>
    </row>
    <row r="69" spans="1:30" ht="13.5" customHeight="1">
      <c r="A69" s="2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2"/>
      <c r="AD69" s="2"/>
    </row>
    <row r="70" spans="1:30" ht="13.5" customHeight="1">
      <c r="A70" s="2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2"/>
      <c r="AD70" s="2"/>
    </row>
    <row r="71" spans="1:30" ht="13.5" customHeight="1">
      <c r="A71" s="2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2"/>
      <c r="AD71" s="2"/>
    </row>
    <row r="72" spans="1:30" ht="13.5" customHeight="1">
      <c r="A72" s="2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2"/>
      <c r="AD72" s="2"/>
    </row>
    <row r="73" spans="1:30" ht="13.5" customHeight="1">
      <c r="A73" s="2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2"/>
      <c r="AD73" s="2"/>
    </row>
    <row r="74" spans="1:30" ht="13.5" customHeight="1">
      <c r="A74" s="2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2"/>
      <c r="AD74" s="2"/>
    </row>
    <row r="75" spans="1:30" ht="13.5" customHeight="1">
      <c r="A75" s="2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2"/>
      <c r="AD75" s="2"/>
    </row>
    <row r="76" spans="1:30" ht="13.5" customHeight="1">
      <c r="A76" s="2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2"/>
      <c r="AD76" s="2"/>
    </row>
    <row r="77" spans="1:30" ht="13.5" customHeight="1">
      <c r="A77" s="2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2"/>
      <c r="AD77" s="2"/>
    </row>
    <row r="78" spans="1:30" ht="13.5" customHeight="1">
      <c r="A78" s="2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2"/>
      <c r="AD78" s="2"/>
    </row>
    <row r="79" spans="1:30" ht="13.5" customHeight="1">
      <c r="A79" s="2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2"/>
      <c r="AD79" s="2"/>
    </row>
    <row r="80" spans="1:30" ht="13.5" customHeight="1">
      <c r="A80" s="2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2"/>
      <c r="AD80" s="2"/>
    </row>
    <row r="81" spans="1:30" ht="13.5" customHeight="1">
      <c r="A81" s="2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2"/>
      <c r="AD81" s="2"/>
    </row>
    <row r="82" spans="1:30" ht="13.5" customHeight="1">
      <c r="A82" s="2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2"/>
      <c r="AD82" s="2"/>
    </row>
    <row r="83" spans="1:30" ht="13.5" customHeight="1">
      <c r="A83" s="2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2"/>
      <c r="AD83" s="2"/>
    </row>
    <row r="84" spans="1:30" ht="13.5" customHeight="1">
      <c r="A84" s="2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2"/>
      <c r="AD84" s="2"/>
    </row>
    <row r="85" spans="1:30" ht="13.5" customHeight="1">
      <c r="A85" s="2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2"/>
      <c r="AD85" s="2"/>
    </row>
    <row r="86" spans="1:30" ht="13.5" customHeight="1">
      <c r="A86" s="2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2"/>
      <c r="AD86" s="2"/>
    </row>
    <row r="87" spans="1:30" ht="13.5" customHeight="1">
      <c r="A87" s="2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2"/>
      <c r="AD87" s="2"/>
    </row>
    <row r="88" spans="1:30" ht="13.5" customHeight="1">
      <c r="A88" s="2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2"/>
      <c r="AD88" s="2"/>
    </row>
    <row r="89" spans="1:30" ht="13.5" customHeight="1">
      <c r="A89" s="2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2"/>
      <c r="AD89" s="2"/>
    </row>
    <row r="90" spans="1:30" ht="13.5" customHeight="1">
      <c r="A90" s="2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2"/>
      <c r="AD90" s="2"/>
    </row>
    <row r="91" spans="1:30" ht="13.5" customHeight="1">
      <c r="A91" s="2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2"/>
      <c r="AD91" s="2"/>
    </row>
    <row r="92" spans="1:30" ht="13.5" customHeight="1">
      <c r="A92" s="2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2"/>
      <c r="AD92" s="2"/>
    </row>
    <row r="93" spans="1:30" ht="13.5" customHeight="1">
      <c r="A93" s="2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2"/>
      <c r="AD93" s="2"/>
    </row>
    <row r="94" spans="1:30" ht="13.5" customHeight="1">
      <c r="A94" s="2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2"/>
      <c r="AD94" s="2"/>
    </row>
    <row r="95" spans="1:30" ht="13.5" customHeight="1">
      <c r="A95" s="2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2"/>
      <c r="AD95" s="2"/>
    </row>
    <row r="96" spans="1:30" ht="13.5" customHeight="1">
      <c r="A96" s="2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2"/>
      <c r="AD96" s="2"/>
    </row>
    <row r="97" spans="1:30" ht="13.5" customHeight="1">
      <c r="A97" s="2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2"/>
      <c r="AD97" s="2"/>
    </row>
    <row r="98" spans="1:30" ht="13.5" customHeight="1">
      <c r="A98" s="2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2"/>
      <c r="AD98" s="2"/>
    </row>
    <row r="99" spans="1:30" ht="13.5" customHeight="1">
      <c r="A99" s="2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2"/>
      <c r="AD99" s="2"/>
    </row>
    <row r="100" spans="1:30" ht="13.5" customHeight="1">
      <c r="A100" s="2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2"/>
      <c r="AD100" s="2"/>
    </row>
    <row r="101" spans="1:30" ht="13.5" customHeight="1">
      <c r="A101" s="2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2"/>
      <c r="AD101" s="2"/>
    </row>
    <row r="102" spans="1:30" ht="13.5" customHeight="1">
      <c r="A102" s="2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2"/>
      <c r="AD102" s="2"/>
    </row>
    <row r="103" spans="1:30" ht="13.5" customHeight="1">
      <c r="A103" s="2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2"/>
      <c r="AD103" s="2"/>
    </row>
    <row r="104" spans="1:30" ht="13.5" customHeight="1">
      <c r="A104" s="2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2"/>
      <c r="AD104" s="2"/>
    </row>
    <row r="105" spans="1:30" ht="13.5" customHeight="1">
      <c r="A105" s="2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2"/>
      <c r="AD105" s="2"/>
    </row>
    <row r="106" spans="1:30" ht="13.5" customHeight="1">
      <c r="A106" s="2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2"/>
      <c r="AD106" s="2"/>
    </row>
    <row r="107" spans="1:30" ht="13.5" customHeight="1">
      <c r="A107" s="2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2"/>
      <c r="AD107" s="2"/>
    </row>
    <row r="108" spans="1:30" ht="13.5" customHeight="1">
      <c r="A108" s="2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2"/>
      <c r="AD108" s="2"/>
    </row>
    <row r="109" spans="1:30" ht="13.5" customHeight="1">
      <c r="A109" s="2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2"/>
      <c r="AD109" s="2"/>
    </row>
    <row r="110" spans="1:30" ht="13.5" customHeight="1">
      <c r="A110" s="2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2"/>
      <c r="AD110" s="2"/>
    </row>
    <row r="111" spans="1:30" ht="13.5" customHeight="1">
      <c r="A111" s="2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2"/>
      <c r="AD111" s="2"/>
    </row>
    <row r="112" spans="1:30" ht="13.5" customHeight="1">
      <c r="A112" s="2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2"/>
      <c r="AD112" s="2"/>
    </row>
    <row r="113" spans="1:30" ht="13.5" customHeight="1">
      <c r="A113" s="2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2"/>
      <c r="AD113" s="2"/>
    </row>
    <row r="114" spans="1:30" ht="13.5" customHeight="1">
      <c r="A114" s="2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2"/>
      <c r="AD114" s="2"/>
    </row>
    <row r="115" spans="1:30" ht="13.5" customHeight="1">
      <c r="A115" s="2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2"/>
      <c r="AD115" s="2"/>
    </row>
    <row r="116" spans="1:30" ht="13.5" customHeight="1">
      <c r="A116" s="2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2"/>
      <c r="AD116" s="2"/>
    </row>
    <row r="117" spans="1:30" ht="13.5" customHeight="1">
      <c r="A117" s="2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2"/>
      <c r="AD117" s="2"/>
    </row>
    <row r="118" spans="1:30" ht="13.5" customHeight="1">
      <c r="A118" s="2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2"/>
      <c r="AD118" s="2"/>
    </row>
    <row r="119" spans="1:30" ht="13.5" customHeight="1">
      <c r="A119" s="2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2"/>
      <c r="AD119" s="2"/>
    </row>
    <row r="120" spans="1:30" ht="13.5" customHeight="1">
      <c r="A120" s="2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2"/>
      <c r="AD120" s="2"/>
    </row>
    <row r="121" spans="1:30" ht="13.5" customHeight="1">
      <c r="A121" s="2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2"/>
      <c r="AD121" s="2"/>
    </row>
    <row r="122" spans="1:30" ht="13.5" customHeight="1">
      <c r="A122" s="2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2"/>
      <c r="AD122" s="2"/>
    </row>
    <row r="123" spans="1:30" ht="13.5" customHeight="1">
      <c r="A123" s="2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2"/>
      <c r="AD123" s="2"/>
    </row>
    <row r="124" spans="1:30" ht="13.5" customHeight="1">
      <c r="A124" s="2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2"/>
      <c r="AD124" s="2"/>
    </row>
    <row r="125" spans="1:30" ht="13.5" customHeight="1">
      <c r="A125" s="2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2"/>
      <c r="AD125" s="2"/>
    </row>
    <row r="126" spans="1:30" ht="13.5" customHeight="1">
      <c r="A126" s="2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2"/>
      <c r="AD126" s="2"/>
    </row>
    <row r="127" spans="1:30" ht="13.5" customHeight="1">
      <c r="A127" s="2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2"/>
      <c r="AD127" s="2"/>
    </row>
    <row r="128" spans="1:30" ht="13.5" customHeight="1">
      <c r="A128" s="2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2"/>
      <c r="AD128" s="2"/>
    </row>
    <row r="129" spans="1:30" ht="13.5" customHeight="1">
      <c r="A129" s="2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2"/>
      <c r="AD129" s="2"/>
    </row>
    <row r="130" spans="1:30" ht="13.5" customHeight="1">
      <c r="A130" s="2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2"/>
      <c r="AD130" s="2"/>
    </row>
    <row r="131" spans="1:30" ht="13.5" customHeight="1">
      <c r="A131" s="2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2"/>
      <c r="AD131" s="2"/>
    </row>
    <row r="132" spans="1:30" ht="13.5" customHeight="1">
      <c r="A132" s="2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2"/>
      <c r="AD132" s="2"/>
    </row>
    <row r="133" spans="1:30" ht="13.5" customHeight="1">
      <c r="A133" s="2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2"/>
      <c r="AD133" s="2"/>
    </row>
    <row r="134" spans="1:30" ht="13.5" customHeight="1">
      <c r="A134" s="2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2"/>
      <c r="AD134" s="2"/>
    </row>
    <row r="135" spans="1:30" ht="13.5" customHeight="1">
      <c r="A135" s="2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2"/>
      <c r="AD135" s="2"/>
    </row>
    <row r="136" spans="1:30" ht="13.5" customHeight="1">
      <c r="A136" s="2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2"/>
      <c r="AD136" s="2"/>
    </row>
    <row r="137" spans="1:30" ht="13.5" customHeight="1">
      <c r="A137" s="2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2"/>
      <c r="AD137" s="2"/>
    </row>
    <row r="138" spans="1:30" ht="13.5" customHeight="1">
      <c r="A138" s="2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2"/>
      <c r="AD138" s="2"/>
    </row>
    <row r="139" spans="1:30" ht="13.5" customHeight="1">
      <c r="A139" s="2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2"/>
      <c r="AD139" s="2"/>
    </row>
    <row r="140" spans="1:30" ht="13.5" customHeight="1">
      <c r="A140" s="2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2"/>
      <c r="AD140" s="2"/>
    </row>
    <row r="141" spans="1:30" ht="13.5" customHeight="1">
      <c r="A141" s="2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2"/>
      <c r="AD141" s="2"/>
    </row>
    <row r="142" spans="1:30" ht="13.5" customHeight="1">
      <c r="A142" s="2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2"/>
      <c r="AD142" s="2"/>
    </row>
    <row r="143" spans="1:30" ht="13.5" customHeight="1">
      <c r="A143" s="2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2"/>
      <c r="AD143" s="2"/>
    </row>
    <row r="144" spans="1:30" ht="13.5" customHeight="1">
      <c r="A144" s="2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2"/>
      <c r="AD144" s="2"/>
    </row>
    <row r="145" spans="1:30" ht="13.5" customHeight="1">
      <c r="A145" s="2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2"/>
      <c r="AD145" s="2"/>
    </row>
    <row r="146" spans="1:30" ht="13.5" customHeight="1">
      <c r="A146" s="2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2"/>
      <c r="AD146" s="2"/>
    </row>
    <row r="147" spans="1:30" ht="13.5" customHeight="1">
      <c r="A147" s="2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2"/>
      <c r="AD147" s="2"/>
    </row>
    <row r="148" spans="1:30" ht="13.5" customHeight="1">
      <c r="A148" s="2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2"/>
      <c r="AD148" s="2"/>
    </row>
    <row r="149" spans="1:30" ht="13.5" customHeight="1">
      <c r="A149" s="2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2"/>
      <c r="AD149" s="2"/>
    </row>
    <row r="150" spans="1:30" ht="13.5" customHeight="1">
      <c r="A150" s="2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2"/>
      <c r="AD150" s="2"/>
    </row>
    <row r="151" spans="1:30" ht="13.5" customHeight="1">
      <c r="A151" s="2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2"/>
      <c r="AD151" s="2"/>
    </row>
    <row r="152" spans="1:30" ht="13.5" customHeight="1">
      <c r="A152" s="2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2"/>
      <c r="AD152" s="2"/>
    </row>
    <row r="153" spans="1:30" ht="13.5" customHeight="1">
      <c r="A153" s="2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2"/>
      <c r="AD153" s="2"/>
    </row>
    <row r="154" spans="1:30" ht="13.5" customHeight="1">
      <c r="A154" s="2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2"/>
      <c r="AD154" s="2"/>
    </row>
    <row r="155" spans="1:30" ht="13.5" customHeight="1">
      <c r="A155" s="2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2"/>
      <c r="AD155" s="2"/>
    </row>
    <row r="156" spans="1:30" ht="13.5" customHeight="1">
      <c r="A156" s="2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2"/>
      <c r="AD156" s="2"/>
    </row>
    <row r="157" spans="1:30" ht="13.5" customHeight="1">
      <c r="A157" s="2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2"/>
      <c r="AD157" s="2"/>
    </row>
    <row r="158" spans="1:30" ht="13.5" customHeight="1">
      <c r="A158" s="2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2"/>
      <c r="AD158" s="2"/>
    </row>
    <row r="159" spans="1:30" ht="13.5" customHeight="1">
      <c r="A159" s="2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2"/>
      <c r="AD159" s="2"/>
    </row>
    <row r="160" spans="1:30" ht="13.5" customHeight="1">
      <c r="A160" s="2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2"/>
      <c r="AD160" s="2"/>
    </row>
    <row r="161" spans="1:30" ht="13.5" customHeight="1">
      <c r="A161" s="2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2"/>
      <c r="AD161" s="2"/>
    </row>
    <row r="162" spans="1:30" ht="13.5" customHeight="1">
      <c r="A162" s="2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2"/>
      <c r="AD162" s="2"/>
    </row>
    <row r="163" spans="1:30" ht="13.5" customHeight="1">
      <c r="A163" s="2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2"/>
      <c r="AD163" s="2"/>
    </row>
    <row r="164" spans="1:30" ht="13.5" customHeight="1">
      <c r="A164" s="2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2"/>
      <c r="AD164" s="2"/>
    </row>
    <row r="165" spans="1:30" ht="13.5" customHeight="1">
      <c r="A165" s="2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2"/>
      <c r="AD165" s="2"/>
    </row>
    <row r="166" spans="1:30" ht="13.5" customHeight="1">
      <c r="A166" s="2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2"/>
      <c r="AD166" s="2"/>
    </row>
    <row r="167" spans="1:30" ht="13.5" customHeight="1">
      <c r="A167" s="2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2"/>
      <c r="AD167" s="2"/>
    </row>
    <row r="168" spans="1:30" ht="13.5" customHeight="1">
      <c r="A168" s="2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2"/>
      <c r="AD168" s="2"/>
    </row>
    <row r="169" spans="1:30" ht="13.5" customHeight="1">
      <c r="A169" s="2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2"/>
      <c r="AD169" s="2"/>
    </row>
    <row r="170" spans="1:30" ht="13.5" customHeight="1">
      <c r="A170" s="2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2"/>
      <c r="AD170" s="2"/>
    </row>
    <row r="171" spans="1:30" ht="13.5" customHeight="1">
      <c r="A171" s="2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2"/>
      <c r="AD171" s="2"/>
    </row>
    <row r="172" spans="1:30" ht="13.5" customHeight="1">
      <c r="A172" s="2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2"/>
      <c r="AD172" s="2"/>
    </row>
    <row r="173" spans="1:30" ht="13.5" customHeight="1">
      <c r="A173" s="2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2"/>
      <c r="AD173" s="2"/>
    </row>
    <row r="174" spans="1:30" ht="13.5" customHeight="1">
      <c r="A174" s="2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2"/>
      <c r="AD174" s="2"/>
    </row>
    <row r="175" spans="1:30" ht="13.5" customHeight="1">
      <c r="A175" s="2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2"/>
      <c r="AD175" s="2"/>
    </row>
    <row r="176" spans="1:30" ht="13.5" customHeight="1">
      <c r="A176" s="2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2"/>
      <c r="AD176" s="2"/>
    </row>
    <row r="177" spans="1:30" ht="13.5" customHeight="1">
      <c r="A177" s="2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2"/>
      <c r="AD177" s="2"/>
    </row>
    <row r="178" spans="1:30" ht="13.5" customHeight="1">
      <c r="A178" s="2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2"/>
      <c r="AD178" s="2"/>
    </row>
    <row r="179" spans="1:30" ht="13.5" customHeight="1">
      <c r="A179" s="2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2"/>
      <c r="AD179" s="2"/>
    </row>
    <row r="180" spans="1:30" ht="13.5" customHeight="1">
      <c r="A180" s="2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2"/>
      <c r="AD180" s="2"/>
    </row>
    <row r="181" spans="1:30" ht="13.5" customHeight="1">
      <c r="A181" s="2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2"/>
      <c r="AD181" s="2"/>
    </row>
    <row r="182" spans="1:30" ht="13.5" customHeight="1">
      <c r="A182" s="2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2"/>
      <c r="AD182" s="2"/>
    </row>
    <row r="183" spans="1:30" ht="13.5" customHeight="1">
      <c r="A183" s="2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2"/>
      <c r="AD183" s="2"/>
    </row>
    <row r="184" spans="1:30" ht="13.5" customHeight="1">
      <c r="A184" s="2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2"/>
      <c r="AD184" s="2"/>
    </row>
    <row r="185" spans="1:30" ht="13.5" customHeight="1">
      <c r="A185" s="2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2"/>
      <c r="AD185" s="2"/>
    </row>
    <row r="186" spans="1:30" ht="13.5" customHeight="1">
      <c r="A186" s="2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2"/>
      <c r="AD186" s="2"/>
    </row>
    <row r="187" spans="1:30" ht="13.5" customHeight="1">
      <c r="A187" s="2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2"/>
      <c r="AD187" s="2"/>
    </row>
    <row r="188" spans="1:30" ht="13.5" customHeight="1">
      <c r="A188" s="2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2"/>
      <c r="AD188" s="2"/>
    </row>
    <row r="189" spans="1:30" ht="13.5" customHeight="1">
      <c r="A189" s="2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2"/>
      <c r="AD189" s="2"/>
    </row>
    <row r="190" spans="1:30" ht="13.5" customHeight="1">
      <c r="A190" s="2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2"/>
      <c r="AD190" s="2"/>
    </row>
    <row r="191" spans="1:30" ht="13.5" customHeight="1">
      <c r="A191" s="2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2"/>
      <c r="AD191" s="2"/>
    </row>
    <row r="192" spans="1:30" ht="13.5" customHeight="1">
      <c r="A192" s="2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2"/>
      <c r="AD192" s="2"/>
    </row>
    <row r="193" spans="1:30" ht="13.5" customHeight="1">
      <c r="A193" s="2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2"/>
      <c r="AD193" s="2"/>
    </row>
    <row r="194" spans="1:30" ht="13.5" customHeight="1">
      <c r="A194" s="2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2"/>
      <c r="AD194" s="2"/>
    </row>
    <row r="195" spans="1:30" ht="13.5" customHeight="1">
      <c r="A195" s="2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2"/>
      <c r="AD195" s="2"/>
    </row>
    <row r="196" spans="1:30" ht="13.5" customHeight="1">
      <c r="A196" s="2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2"/>
      <c r="AD196" s="2"/>
    </row>
    <row r="197" spans="1:30" ht="13.5" customHeight="1">
      <c r="A197" s="2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2"/>
      <c r="AD197" s="2"/>
    </row>
    <row r="198" spans="1:30" ht="13.5" customHeight="1">
      <c r="A198" s="2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2"/>
      <c r="AD198" s="2"/>
    </row>
    <row r="199" spans="1:30" ht="13.5" customHeight="1">
      <c r="A199" s="2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2"/>
      <c r="AD199" s="2"/>
    </row>
    <row r="200" spans="1:30" ht="13.5" customHeight="1">
      <c r="A200" s="2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2"/>
      <c r="AD200" s="2"/>
    </row>
    <row r="201" spans="1:30" ht="13.5" customHeight="1">
      <c r="A201" s="2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2"/>
      <c r="AD201" s="2"/>
    </row>
    <row r="202" spans="1:30" ht="13.5" customHeight="1">
      <c r="A202" s="2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2"/>
      <c r="AD202" s="2"/>
    </row>
    <row r="203" spans="1:30" ht="13.5" customHeight="1">
      <c r="A203" s="2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2"/>
      <c r="AD203" s="2"/>
    </row>
    <row r="204" spans="1:30" ht="13.5" customHeight="1">
      <c r="A204" s="2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2"/>
      <c r="AD204" s="2"/>
    </row>
    <row r="205" spans="1:30" ht="13.5" customHeight="1">
      <c r="A205" s="2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2"/>
      <c r="AD205" s="2"/>
    </row>
    <row r="206" spans="1:30" ht="13.5" customHeight="1">
      <c r="A206" s="2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2"/>
      <c r="AD206" s="2"/>
    </row>
    <row r="207" spans="1:30" ht="13.5" customHeight="1">
      <c r="A207" s="2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2"/>
      <c r="AD207" s="2"/>
    </row>
    <row r="208" spans="1:30" ht="13.5" customHeight="1">
      <c r="A208" s="2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2"/>
      <c r="AD208" s="2"/>
    </row>
    <row r="209" spans="1:30" ht="13.5" customHeight="1">
      <c r="A209" s="2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2"/>
      <c r="AD209" s="2"/>
    </row>
    <row r="210" spans="1:30" ht="13.5" customHeight="1">
      <c r="A210" s="2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2"/>
      <c r="AD210" s="2"/>
    </row>
    <row r="211" spans="1:30" ht="13.5" customHeight="1">
      <c r="A211" s="2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2"/>
      <c r="AD211" s="2"/>
    </row>
    <row r="212" spans="1:30" ht="13.5" customHeight="1">
      <c r="A212" s="2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2"/>
      <c r="AD212" s="2"/>
    </row>
    <row r="213" spans="1:30" ht="13.5" customHeight="1">
      <c r="A213" s="2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2"/>
      <c r="AD213" s="2"/>
    </row>
    <row r="214" spans="1:30" ht="13.5" customHeight="1">
      <c r="A214" s="2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2"/>
      <c r="AD214" s="2"/>
    </row>
    <row r="215" spans="1:30" ht="13.5" customHeight="1">
      <c r="A215" s="2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2"/>
      <c r="AD215" s="2"/>
    </row>
    <row r="216" spans="1:30" ht="13.5" customHeight="1">
      <c r="A216" s="2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2"/>
      <c r="AD216" s="2"/>
    </row>
    <row r="217" spans="1:30" ht="13.5" customHeight="1">
      <c r="A217" s="2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2"/>
      <c r="AD217" s="2"/>
    </row>
    <row r="218" spans="1:30" ht="13.5" customHeight="1">
      <c r="A218" s="2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2"/>
      <c r="AD218" s="2"/>
    </row>
    <row r="219" spans="1:30" ht="13.5" customHeight="1">
      <c r="A219" s="2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2"/>
      <c r="AD219" s="2"/>
    </row>
    <row r="220" spans="1:30" ht="13.5" customHeight="1">
      <c r="A220" s="2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2"/>
      <c r="AD220" s="2"/>
    </row>
    <row r="221" spans="1:30" ht="13.5" customHeight="1">
      <c r="A221" s="2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2"/>
      <c r="AD221" s="2"/>
    </row>
    <row r="222" spans="1:30" ht="13.5" customHeight="1">
      <c r="A222" s="2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2"/>
      <c r="AD222" s="2"/>
    </row>
    <row r="223" spans="1:30" ht="13.5" customHeight="1">
      <c r="A223" s="2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2"/>
      <c r="AD223" s="2"/>
    </row>
    <row r="224" spans="1:30" ht="13.5" customHeight="1">
      <c r="A224" s="2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2"/>
      <c r="AD224" s="2"/>
    </row>
    <row r="225" spans="1:30" ht="13.5" customHeight="1">
      <c r="A225" s="2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2"/>
      <c r="AD225" s="2"/>
    </row>
    <row r="226" spans="1:30" ht="13.5" customHeight="1">
      <c r="A226" s="2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2"/>
      <c r="AD226" s="2"/>
    </row>
    <row r="227" spans="1:30" ht="13.5" customHeight="1">
      <c r="A227" s="2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2"/>
      <c r="AD227" s="2"/>
    </row>
    <row r="228" spans="1:30" ht="13.5" customHeight="1">
      <c r="A228" s="2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2"/>
      <c r="AD228" s="2"/>
    </row>
    <row r="229" spans="1:30" ht="13.5" customHeight="1">
      <c r="A229" s="2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2"/>
      <c r="AD229" s="2"/>
    </row>
    <row r="230" spans="1:30" ht="13.5" customHeight="1">
      <c r="A230" s="2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2"/>
      <c r="AD230" s="2"/>
    </row>
    <row r="231" spans="1:30" ht="13.5" customHeight="1">
      <c r="A231" s="2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2"/>
      <c r="AD231" s="2"/>
    </row>
    <row r="232" spans="1:30" ht="13.5" customHeight="1">
      <c r="A232" s="2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2"/>
      <c r="AD232" s="2"/>
    </row>
    <row r="233" spans="1:30" ht="13.5" customHeight="1">
      <c r="A233" s="2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2"/>
      <c r="AD233" s="2"/>
    </row>
    <row r="234" spans="1:30" ht="13.5" customHeight="1">
      <c r="A234" s="2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2"/>
      <c r="AD234" s="2"/>
    </row>
    <row r="235" spans="1:30" ht="13.5" customHeight="1">
      <c r="A235" s="2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2"/>
      <c r="AD235" s="2"/>
    </row>
    <row r="236" spans="1:30" ht="13.5" customHeight="1">
      <c r="A236" s="2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2"/>
      <c r="AD236" s="2"/>
    </row>
    <row r="237" spans="1:30" ht="13.5" customHeight="1">
      <c r="A237" s="2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2"/>
      <c r="AD237" s="2"/>
    </row>
    <row r="238" spans="1:30" ht="13.5" customHeight="1">
      <c r="A238" s="2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2"/>
      <c r="AD238" s="2"/>
    </row>
    <row r="239" spans="1:30" ht="13.5" customHeight="1">
      <c r="A239" s="2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2"/>
      <c r="AD239" s="2"/>
    </row>
    <row r="240" spans="1:30" ht="13.5" customHeight="1">
      <c r="A240" s="2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2"/>
      <c r="AD240" s="2"/>
    </row>
    <row r="241" spans="1:30" ht="13.5" customHeight="1">
      <c r="A241" s="2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2"/>
      <c r="AD241" s="2"/>
    </row>
    <row r="242" spans="1:30" ht="13.5" customHeight="1">
      <c r="A242" s="2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2"/>
      <c r="AD242" s="2"/>
    </row>
    <row r="243" spans="1:30" ht="13.5" customHeight="1">
      <c r="A243" s="2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2"/>
      <c r="AD243" s="2"/>
    </row>
    <row r="244" spans="1:30" ht="13.5" customHeight="1">
      <c r="A244" s="2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2"/>
      <c r="AD244" s="2"/>
    </row>
    <row r="245" spans="1:30" ht="13.5" customHeight="1">
      <c r="A245" s="2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2"/>
      <c r="AD245" s="2"/>
    </row>
    <row r="246" spans="1:30" ht="13.5" customHeight="1">
      <c r="A246" s="2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2"/>
      <c r="AD246" s="2"/>
    </row>
    <row r="247" spans="1:30" ht="13.5" customHeight="1">
      <c r="A247" s="2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2"/>
      <c r="AD247" s="2"/>
    </row>
    <row r="248" spans="1:30" ht="13.5" customHeight="1">
      <c r="A248" s="2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2"/>
      <c r="AD248" s="2"/>
    </row>
    <row r="249" spans="1:30" ht="13.5" customHeight="1">
      <c r="A249" s="2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2"/>
      <c r="AD249" s="2"/>
    </row>
    <row r="250" spans="1:30" ht="13.5" customHeight="1">
      <c r="A250" s="2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2"/>
      <c r="AD250" s="2"/>
    </row>
    <row r="251" spans="1:30" ht="13.5" customHeight="1">
      <c r="A251" s="2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2"/>
      <c r="AD251" s="2"/>
    </row>
    <row r="252" spans="1:30" ht="13.5" customHeight="1">
      <c r="A252" s="2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2"/>
      <c r="AD252" s="2"/>
    </row>
    <row r="253" spans="1:30" ht="13.5" customHeight="1">
      <c r="A253" s="2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2"/>
      <c r="AD253" s="2"/>
    </row>
    <row r="254" spans="1:30" ht="13.5" customHeight="1">
      <c r="A254" s="2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2"/>
      <c r="AD254" s="2"/>
    </row>
    <row r="255" spans="1:30" ht="13.5" customHeight="1">
      <c r="A255" s="2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2"/>
      <c r="AD255" s="2"/>
    </row>
    <row r="256" spans="1:30" ht="13.5" customHeight="1">
      <c r="A256" s="2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2"/>
      <c r="AD256" s="2"/>
    </row>
    <row r="257" spans="1:30" ht="13.5" customHeight="1">
      <c r="A257" s="2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2"/>
      <c r="AD257" s="2"/>
    </row>
    <row r="258" spans="1:30" ht="13.5" customHeight="1">
      <c r="A258" s="2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2"/>
      <c r="AD258" s="2"/>
    </row>
    <row r="259" spans="1:30" ht="13.5" customHeight="1">
      <c r="A259" s="2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2"/>
      <c r="AD259" s="2"/>
    </row>
    <row r="260" spans="1:30" ht="13.5" customHeight="1">
      <c r="A260" s="2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2"/>
      <c r="AD260" s="2"/>
    </row>
    <row r="261" spans="1:30" ht="13.5" customHeight="1">
      <c r="A261" s="2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2"/>
      <c r="AD261" s="2"/>
    </row>
    <row r="262" spans="1:30" ht="13.5" customHeight="1">
      <c r="A262" s="2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2"/>
      <c r="AD262" s="2"/>
    </row>
    <row r="263" spans="1:30" ht="13.5" customHeight="1">
      <c r="A263" s="2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2"/>
      <c r="AD263" s="2"/>
    </row>
    <row r="264" spans="1:30" ht="13.5" customHeight="1">
      <c r="A264" s="2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2"/>
      <c r="AD264" s="2"/>
    </row>
    <row r="265" spans="1:30" ht="13.5" customHeight="1">
      <c r="A265" s="2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2"/>
      <c r="AD265" s="2"/>
    </row>
    <row r="266" spans="1:30" ht="13.5" customHeight="1">
      <c r="A266" s="2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2"/>
      <c r="AD266" s="2"/>
    </row>
    <row r="267" spans="1:30" ht="13.5" customHeight="1">
      <c r="A267" s="2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2"/>
      <c r="AD267" s="2"/>
    </row>
    <row r="268" spans="1:30" ht="13.5" customHeight="1">
      <c r="A268" s="2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2"/>
      <c r="AD268" s="2"/>
    </row>
    <row r="269" spans="1:30" ht="13.5" customHeight="1">
      <c r="A269" s="2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2"/>
      <c r="AD269" s="2"/>
    </row>
    <row r="270" spans="1:30" ht="13.5" customHeight="1">
      <c r="A270" s="2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2"/>
      <c r="AD270" s="2"/>
    </row>
    <row r="271" spans="1:30" ht="13.5" customHeight="1">
      <c r="A271" s="2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2"/>
      <c r="AD271" s="2"/>
    </row>
    <row r="272" spans="1:30" ht="13.5" customHeight="1">
      <c r="A272" s="2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2"/>
      <c r="AD272" s="2"/>
    </row>
    <row r="273" spans="1:30" ht="13.5" customHeight="1">
      <c r="A273" s="2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2"/>
      <c r="AD273" s="2"/>
    </row>
    <row r="274" spans="1:30" ht="13.5" customHeight="1">
      <c r="A274" s="2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2"/>
      <c r="AD274" s="2"/>
    </row>
    <row r="275" spans="1:30" ht="13.5" customHeight="1">
      <c r="A275" s="2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2"/>
      <c r="AD275" s="2"/>
    </row>
    <row r="276" spans="1:30" ht="13.5" customHeight="1">
      <c r="A276" s="2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2"/>
      <c r="AD276" s="2"/>
    </row>
    <row r="277" spans="1:30" ht="13.5" customHeight="1">
      <c r="A277" s="2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2"/>
      <c r="AD277" s="2"/>
    </row>
    <row r="278" spans="1:30" ht="13.5" customHeight="1">
      <c r="A278" s="2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2"/>
      <c r="AD278" s="2"/>
    </row>
    <row r="279" spans="1:30" ht="13.5" customHeight="1">
      <c r="A279" s="2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2"/>
      <c r="AD279" s="2"/>
    </row>
    <row r="280" spans="1:30" ht="13.5" customHeight="1">
      <c r="A280" s="2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2"/>
      <c r="AD280" s="2"/>
    </row>
    <row r="281" spans="1:30" ht="13.5" customHeight="1">
      <c r="A281" s="2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2"/>
      <c r="AD281" s="2"/>
    </row>
    <row r="282" spans="1:30" ht="13.5" customHeight="1">
      <c r="A282" s="2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2"/>
      <c r="AD282" s="2"/>
    </row>
    <row r="283" spans="1:30" ht="13.5" customHeight="1">
      <c r="A283" s="2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2"/>
      <c r="AD283" s="2"/>
    </row>
    <row r="284" spans="1:30" ht="13.5" customHeight="1">
      <c r="A284" s="2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2"/>
      <c r="AD284" s="2"/>
    </row>
    <row r="285" spans="1:30" ht="13.5" customHeight="1">
      <c r="A285" s="2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2"/>
      <c r="AD285" s="2"/>
    </row>
    <row r="286" spans="1:30" ht="13.5" customHeight="1">
      <c r="A286" s="2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2"/>
      <c r="AD286" s="2"/>
    </row>
    <row r="287" spans="1:30" ht="13.5" customHeight="1">
      <c r="A287" s="2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2"/>
      <c r="AD287" s="2"/>
    </row>
    <row r="288" spans="1:30" ht="13.5" customHeight="1">
      <c r="A288" s="2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2"/>
      <c r="AD288" s="2"/>
    </row>
    <row r="289" spans="1:30" ht="13.5" customHeight="1">
      <c r="A289" s="2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2"/>
      <c r="AD289" s="2"/>
    </row>
    <row r="290" spans="1:30" ht="13.5" customHeight="1">
      <c r="A290" s="2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2"/>
      <c r="AD290" s="2"/>
    </row>
    <row r="291" spans="1:30" ht="13.5" customHeight="1">
      <c r="A291" s="2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2"/>
      <c r="AD291" s="2"/>
    </row>
    <row r="292" spans="1:30" ht="13.5" customHeight="1">
      <c r="A292" s="2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2"/>
      <c r="AD292" s="2"/>
    </row>
    <row r="293" spans="1:30" ht="13.5" customHeight="1">
      <c r="A293" s="2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2"/>
      <c r="AD293" s="2"/>
    </row>
    <row r="294" spans="1:30" ht="13.5" customHeight="1">
      <c r="A294" s="2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2"/>
      <c r="AD294" s="2"/>
    </row>
    <row r="295" spans="1:30" ht="13.5" customHeight="1">
      <c r="A295" s="2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2"/>
      <c r="AD295" s="2"/>
    </row>
    <row r="296" spans="1:30" ht="13.5" customHeight="1">
      <c r="A296" s="2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2"/>
      <c r="AD296" s="2"/>
    </row>
    <row r="297" spans="1:30" ht="13.5" customHeight="1">
      <c r="A297" s="2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2"/>
      <c r="AD297" s="2"/>
    </row>
    <row r="298" spans="1:30" ht="13.5" customHeight="1">
      <c r="A298" s="2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2"/>
      <c r="AD298" s="2"/>
    </row>
    <row r="299" spans="1:30" ht="13.5" customHeight="1">
      <c r="A299" s="2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2"/>
      <c r="AD299" s="2"/>
    </row>
    <row r="300" spans="1:30" ht="13.5" customHeight="1">
      <c r="A300" s="2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2"/>
      <c r="AD300" s="2"/>
    </row>
    <row r="301" spans="1:30" ht="13.5" customHeight="1">
      <c r="A301" s="2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2"/>
      <c r="AD301" s="2"/>
    </row>
    <row r="302" spans="1:30" ht="13.5" customHeight="1">
      <c r="A302" s="2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2"/>
      <c r="AD302" s="2"/>
    </row>
    <row r="303" spans="1:30" ht="13.5" customHeight="1">
      <c r="A303" s="2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2"/>
      <c r="AD303" s="2"/>
    </row>
    <row r="304" spans="1:30" ht="13.5" customHeight="1">
      <c r="A304" s="2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2"/>
      <c r="AD304" s="2"/>
    </row>
    <row r="305" spans="1:30" ht="13.5" customHeight="1">
      <c r="A305" s="2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2"/>
      <c r="AD305" s="2"/>
    </row>
    <row r="306" spans="1:30" ht="13.5" customHeight="1">
      <c r="A306" s="2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2"/>
      <c r="AD306" s="2"/>
    </row>
    <row r="307" spans="1:30" ht="13.5" customHeight="1">
      <c r="A307" s="2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2"/>
      <c r="AD307" s="2"/>
    </row>
    <row r="308" spans="1:30" ht="13.5" customHeight="1">
      <c r="A308" s="2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2"/>
      <c r="AD308" s="2"/>
    </row>
    <row r="309" spans="1:30" ht="13.5" customHeight="1">
      <c r="A309" s="2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2"/>
      <c r="AD309" s="2"/>
    </row>
    <row r="310" spans="1:30" ht="13.5" customHeight="1">
      <c r="A310" s="2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2"/>
      <c r="AD310" s="2"/>
    </row>
    <row r="311" spans="1:30" ht="13.5" customHeight="1">
      <c r="A311" s="2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2"/>
      <c r="AD311" s="2"/>
    </row>
    <row r="312" spans="1:30" ht="13.5" customHeight="1">
      <c r="A312" s="2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2"/>
      <c r="AD312" s="2"/>
    </row>
    <row r="313" spans="1:30" ht="13.5" customHeight="1">
      <c r="A313" s="2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2"/>
      <c r="AD313" s="2"/>
    </row>
    <row r="314" spans="1:30" ht="13.5" customHeight="1">
      <c r="A314" s="2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2"/>
      <c r="AD314" s="2"/>
    </row>
    <row r="315" spans="1:30" ht="13.5" customHeight="1">
      <c r="A315" s="2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2"/>
      <c r="AD315" s="2"/>
    </row>
    <row r="316" spans="1:30" ht="13.5" customHeight="1">
      <c r="A316" s="2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2"/>
      <c r="AD316" s="2"/>
    </row>
    <row r="317" spans="1:30" ht="13.5" customHeight="1">
      <c r="A317" s="2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2"/>
      <c r="AD317" s="2"/>
    </row>
    <row r="318" spans="1:30" ht="13.5" customHeight="1">
      <c r="A318" s="2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2"/>
      <c r="AD318" s="2"/>
    </row>
    <row r="319" spans="1:30" ht="13.5" customHeight="1">
      <c r="A319" s="2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2"/>
      <c r="AD319" s="2"/>
    </row>
    <row r="320" spans="1:30" ht="13.5" customHeight="1">
      <c r="A320" s="2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2"/>
      <c r="AD320" s="2"/>
    </row>
    <row r="321" spans="1:30" ht="13.5" customHeight="1">
      <c r="A321" s="2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2"/>
      <c r="AD321" s="2"/>
    </row>
    <row r="322" spans="1:30" ht="13.5" customHeight="1">
      <c r="A322" s="2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2"/>
      <c r="AD322" s="2"/>
    </row>
    <row r="323" spans="1:30" ht="13.5" customHeight="1">
      <c r="A323" s="2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2"/>
      <c r="AD323" s="2"/>
    </row>
    <row r="324" spans="1:30" ht="13.5" customHeight="1">
      <c r="A324" s="2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2"/>
      <c r="AD324" s="2"/>
    </row>
    <row r="325" spans="1:30" ht="13.5" customHeight="1">
      <c r="A325" s="2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2"/>
      <c r="AD325" s="2"/>
    </row>
    <row r="326" spans="1:30" ht="13.5" customHeight="1">
      <c r="A326" s="2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2"/>
      <c r="AD326" s="2"/>
    </row>
    <row r="327" spans="1:30" ht="13.5" customHeight="1">
      <c r="A327" s="2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2"/>
      <c r="AD327" s="2"/>
    </row>
    <row r="328" spans="1:30" ht="13.5" customHeight="1">
      <c r="A328" s="2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2"/>
      <c r="AD328" s="2"/>
    </row>
    <row r="329" spans="1:30" ht="13.5" customHeight="1">
      <c r="A329" s="2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2"/>
      <c r="AD329" s="2"/>
    </row>
    <row r="330" spans="1:30" ht="13.5" customHeight="1">
      <c r="A330" s="2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2"/>
      <c r="AD330" s="2"/>
    </row>
    <row r="331" spans="1:30" ht="13.5" customHeight="1">
      <c r="A331" s="2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2"/>
      <c r="AD331" s="2"/>
    </row>
    <row r="332" spans="1:30" ht="13.5" customHeight="1">
      <c r="A332" s="2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2"/>
      <c r="AD332" s="2"/>
    </row>
    <row r="333" spans="1:30" ht="13.5" customHeight="1">
      <c r="A333" s="2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2"/>
      <c r="AD333" s="2"/>
    </row>
    <row r="334" spans="1:30" ht="13.5" customHeight="1">
      <c r="A334" s="2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2"/>
      <c r="AD334" s="2"/>
    </row>
    <row r="335" spans="1:30" ht="13.5" customHeight="1">
      <c r="A335" s="2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2"/>
      <c r="AD335" s="2"/>
    </row>
    <row r="336" spans="1:30" ht="13.5" customHeight="1">
      <c r="A336" s="2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2"/>
      <c r="AD336" s="2"/>
    </row>
    <row r="337" spans="1:30" ht="13.5" customHeight="1">
      <c r="A337" s="2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2"/>
      <c r="AD337" s="2"/>
    </row>
    <row r="338" spans="1:30" ht="13.5" customHeight="1">
      <c r="A338" s="2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2"/>
      <c r="AD338" s="2"/>
    </row>
    <row r="339" spans="1:30" ht="13.5" customHeight="1">
      <c r="A339" s="2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2"/>
      <c r="AD339" s="2"/>
    </row>
    <row r="340" spans="1:30" ht="13.5" customHeight="1">
      <c r="A340" s="2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2"/>
      <c r="AD340" s="2"/>
    </row>
    <row r="341" spans="1:30" ht="13.5" customHeight="1">
      <c r="A341" s="2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2"/>
      <c r="AD341" s="2"/>
    </row>
    <row r="342" spans="1:30" ht="13.5" customHeight="1">
      <c r="A342" s="2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2"/>
      <c r="AD342" s="2"/>
    </row>
    <row r="343" spans="1:30" ht="13.5" customHeight="1">
      <c r="A343" s="2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2"/>
      <c r="AD343" s="2"/>
    </row>
    <row r="344" spans="1:30" ht="13.5" customHeight="1">
      <c r="A344" s="2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2"/>
      <c r="AD344" s="2"/>
    </row>
    <row r="345" spans="1:30" ht="13.5" customHeight="1">
      <c r="A345" s="2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2"/>
      <c r="AD345" s="2"/>
    </row>
    <row r="346" spans="1:30" ht="13.5" customHeight="1">
      <c r="A346" s="2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2"/>
      <c r="AD346" s="2"/>
    </row>
    <row r="347" spans="1:30" ht="13.5" customHeight="1">
      <c r="A347" s="2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2"/>
      <c r="AD347" s="2"/>
    </row>
    <row r="348" spans="1:30" ht="13.5" customHeight="1">
      <c r="A348" s="2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2"/>
      <c r="AD348" s="2"/>
    </row>
    <row r="349" spans="1:30" ht="13.5" customHeight="1">
      <c r="A349" s="2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2"/>
      <c r="AD349" s="2"/>
    </row>
    <row r="350" spans="1:30" ht="13.5" customHeight="1">
      <c r="A350" s="2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2"/>
      <c r="AD350" s="2"/>
    </row>
    <row r="351" spans="1:30" ht="13.5" customHeight="1">
      <c r="A351" s="2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2"/>
      <c r="AD351" s="2"/>
    </row>
    <row r="352" spans="1:30" ht="13.5" customHeight="1">
      <c r="A352" s="2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2"/>
      <c r="AD352" s="2"/>
    </row>
    <row r="353" spans="1:30" ht="13.5" customHeight="1">
      <c r="A353" s="2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2"/>
      <c r="AD353" s="2"/>
    </row>
    <row r="354" spans="1:30" ht="13.5" customHeight="1">
      <c r="A354" s="2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2"/>
      <c r="AD354" s="2"/>
    </row>
    <row r="355" spans="1:30" ht="13.5" customHeight="1">
      <c r="A355" s="2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2"/>
      <c r="AD355" s="2"/>
    </row>
    <row r="356" spans="1:30" ht="13.5" customHeight="1">
      <c r="A356" s="2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2"/>
      <c r="AD356" s="2"/>
    </row>
    <row r="357" spans="1:30" ht="13.5" customHeight="1">
      <c r="A357" s="2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2"/>
      <c r="AD357" s="2"/>
    </row>
    <row r="358" spans="1:30" ht="13.5" customHeight="1">
      <c r="A358" s="2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2"/>
      <c r="AD358" s="2"/>
    </row>
    <row r="359" spans="1:30" ht="13.5" customHeight="1">
      <c r="A359" s="2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2"/>
      <c r="AD359" s="2"/>
    </row>
    <row r="360" spans="1:30" ht="13.5" customHeight="1">
      <c r="A360" s="2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2"/>
      <c r="AD360" s="2"/>
    </row>
    <row r="361" spans="1:30" ht="13.5" customHeight="1">
      <c r="A361" s="2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2"/>
      <c r="AD361" s="2"/>
    </row>
    <row r="362" spans="1:30" ht="13.5" customHeight="1">
      <c r="A362" s="2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2"/>
      <c r="AD362" s="2"/>
    </row>
    <row r="363" spans="1:30" ht="13.5" customHeight="1">
      <c r="A363" s="2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2"/>
      <c r="AD363" s="2"/>
    </row>
    <row r="364" spans="1:30" ht="13.5" customHeight="1">
      <c r="A364" s="2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2"/>
      <c r="AD364" s="2"/>
    </row>
    <row r="365" spans="1:30" ht="13.5" customHeight="1">
      <c r="A365" s="2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2"/>
      <c r="AD365" s="2"/>
    </row>
    <row r="366" spans="1:30" ht="13.5" customHeight="1">
      <c r="A366" s="2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2"/>
      <c r="AD366" s="2"/>
    </row>
    <row r="367" spans="1:30" ht="13.5" customHeight="1">
      <c r="A367" s="2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2"/>
      <c r="AD367" s="2"/>
    </row>
    <row r="368" spans="1:30" ht="13.5" customHeight="1">
      <c r="A368" s="2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2"/>
      <c r="AD368" s="2"/>
    </row>
    <row r="369" spans="1:30" ht="13.5" customHeight="1">
      <c r="A369" s="2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2"/>
      <c r="AD369" s="2"/>
    </row>
    <row r="370" spans="1:30" ht="13.5" customHeight="1">
      <c r="A370" s="2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2"/>
      <c r="AD370" s="2"/>
    </row>
    <row r="371" spans="1:30" ht="13.5" customHeight="1">
      <c r="A371" s="2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2"/>
      <c r="AD371" s="2"/>
    </row>
    <row r="372" spans="1:30" ht="13.5" customHeight="1">
      <c r="A372" s="2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2"/>
      <c r="AD372" s="2"/>
    </row>
    <row r="373" spans="1:30" ht="13.5" customHeight="1">
      <c r="A373" s="2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2"/>
      <c r="AD373" s="2"/>
    </row>
    <row r="374" spans="1:30" ht="13.5" customHeight="1">
      <c r="A374" s="2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2"/>
      <c r="AD374" s="2"/>
    </row>
    <row r="375" spans="1:30" ht="13.5" customHeight="1">
      <c r="A375" s="2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2"/>
      <c r="AD375" s="2"/>
    </row>
    <row r="376" spans="1:30" ht="13.5" customHeight="1">
      <c r="A376" s="2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2"/>
      <c r="AD376" s="2"/>
    </row>
    <row r="377" spans="1:30" ht="13.5" customHeight="1">
      <c r="A377" s="2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2"/>
      <c r="AD377" s="2"/>
    </row>
    <row r="378" spans="1:30" ht="13.5" customHeight="1">
      <c r="A378" s="2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2"/>
      <c r="AD378" s="2"/>
    </row>
    <row r="379" spans="1:30" ht="13.5" customHeight="1">
      <c r="A379" s="2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2"/>
      <c r="AD379" s="2"/>
    </row>
    <row r="380" spans="1:30" ht="13.5" customHeight="1">
      <c r="A380" s="2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2"/>
      <c r="AD380" s="2"/>
    </row>
    <row r="381" spans="1:30" ht="13.5" customHeight="1">
      <c r="A381" s="2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2"/>
      <c r="AD381" s="2"/>
    </row>
    <row r="382" spans="1:30" ht="13.5" customHeight="1">
      <c r="A382" s="2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2"/>
      <c r="AD382" s="2"/>
    </row>
    <row r="383" spans="1:30" ht="13.5" customHeight="1">
      <c r="A383" s="2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2"/>
      <c r="AD383" s="2"/>
    </row>
    <row r="384" spans="1:30" ht="13.5" customHeight="1">
      <c r="A384" s="2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2"/>
      <c r="AD384" s="2"/>
    </row>
    <row r="385" spans="1:30" ht="13.5" customHeight="1">
      <c r="A385" s="2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2"/>
      <c r="AD385" s="2"/>
    </row>
    <row r="386" spans="1:30" ht="13.5" customHeight="1">
      <c r="A386" s="2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2"/>
      <c r="AD386" s="2"/>
    </row>
    <row r="387" spans="1:30" ht="13.5" customHeight="1">
      <c r="A387" s="2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2"/>
      <c r="AD387" s="2"/>
    </row>
    <row r="388" spans="1:30" ht="13.5" customHeight="1">
      <c r="A388" s="2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2"/>
      <c r="AD388" s="2"/>
    </row>
    <row r="389" spans="1:30" ht="13.5" customHeight="1">
      <c r="A389" s="2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2"/>
      <c r="AD389" s="2"/>
    </row>
    <row r="390" spans="1:30" ht="13.5" customHeight="1">
      <c r="A390" s="2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2"/>
      <c r="AD390" s="2"/>
    </row>
    <row r="391" spans="1:30" ht="13.5" customHeight="1">
      <c r="A391" s="2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2"/>
      <c r="AD391" s="2"/>
    </row>
    <row r="392" spans="1:30" ht="13.5" customHeight="1">
      <c r="A392" s="2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2"/>
      <c r="AD392" s="2"/>
    </row>
    <row r="393" spans="1:30" ht="13.5" customHeight="1">
      <c r="A393" s="2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2"/>
      <c r="AD393" s="2"/>
    </row>
    <row r="394" spans="1:30" ht="13.5" customHeight="1">
      <c r="A394" s="2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2"/>
      <c r="AD394" s="2"/>
    </row>
    <row r="395" spans="1:30" ht="13.5" customHeight="1">
      <c r="A395" s="2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2"/>
      <c r="AD395" s="2"/>
    </row>
    <row r="396" spans="1:30" ht="13.5" customHeight="1">
      <c r="A396" s="2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2"/>
      <c r="AD396" s="2"/>
    </row>
    <row r="397" spans="1:30" ht="13.5" customHeight="1">
      <c r="A397" s="2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2"/>
      <c r="AD397" s="2"/>
    </row>
    <row r="398" spans="1:30" ht="13.5" customHeight="1">
      <c r="A398" s="2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2"/>
      <c r="AD398" s="2"/>
    </row>
    <row r="399" spans="1:30" ht="13.5" customHeight="1">
      <c r="A399" s="2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2"/>
      <c r="AD399" s="2"/>
    </row>
    <row r="400" spans="1:30" ht="13.5" customHeight="1">
      <c r="A400" s="2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2"/>
      <c r="AD400" s="2"/>
    </row>
    <row r="401" spans="1:30" ht="13.5" customHeight="1">
      <c r="A401" s="2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2"/>
      <c r="AD401" s="2"/>
    </row>
    <row r="402" spans="1:30" ht="13.5" customHeight="1">
      <c r="A402" s="2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2"/>
      <c r="AD402" s="2"/>
    </row>
    <row r="403" spans="1:30" ht="13.5" customHeight="1">
      <c r="A403" s="2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2"/>
      <c r="AD403" s="2"/>
    </row>
    <row r="404" spans="1:30" ht="13.5" customHeight="1">
      <c r="A404" s="2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2"/>
      <c r="AD404" s="2"/>
    </row>
    <row r="405" spans="1:30" ht="13.5" customHeight="1">
      <c r="A405" s="2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2"/>
      <c r="AD405" s="2"/>
    </row>
    <row r="406" spans="1:30" ht="13.5" customHeight="1">
      <c r="A406" s="2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2"/>
      <c r="AD406" s="2"/>
    </row>
    <row r="407" spans="1:30" ht="13.5" customHeight="1">
      <c r="A407" s="2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2"/>
      <c r="AD407" s="2"/>
    </row>
    <row r="408" spans="1:30" ht="13.5" customHeight="1">
      <c r="A408" s="2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2"/>
      <c r="AD408" s="2"/>
    </row>
    <row r="409" spans="1:30" ht="13.5" customHeight="1">
      <c r="A409" s="2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2"/>
      <c r="AD409" s="2"/>
    </row>
    <row r="410" spans="1:30" ht="13.5" customHeight="1">
      <c r="A410" s="2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2"/>
      <c r="AD410" s="2"/>
    </row>
    <row r="411" spans="1:30" ht="13.5" customHeight="1">
      <c r="A411" s="2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2"/>
      <c r="AD411" s="2"/>
    </row>
    <row r="412" spans="1:30" ht="13.5" customHeight="1">
      <c r="A412" s="2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2"/>
      <c r="AD412" s="2"/>
    </row>
    <row r="413" spans="1:30" ht="13.5" customHeight="1">
      <c r="A413" s="2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2"/>
      <c r="AD413" s="2"/>
    </row>
    <row r="414" spans="1:30" ht="13.5" customHeight="1">
      <c r="A414" s="2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2"/>
      <c r="AD414" s="2"/>
    </row>
    <row r="415" spans="1:30" ht="13.5" customHeight="1">
      <c r="A415" s="2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2"/>
      <c r="AD415" s="2"/>
    </row>
    <row r="416" spans="1:30" ht="13.5" customHeight="1">
      <c r="A416" s="2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2"/>
      <c r="AD416" s="2"/>
    </row>
    <row r="417" spans="1:30" ht="13.5" customHeight="1">
      <c r="A417" s="2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2"/>
      <c r="AD417" s="2"/>
    </row>
    <row r="418" spans="1:30" ht="13.5" customHeight="1">
      <c r="A418" s="2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2"/>
      <c r="AD418" s="2"/>
    </row>
    <row r="419" spans="1:30" ht="13.5" customHeight="1">
      <c r="A419" s="2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2"/>
      <c r="AD419" s="2"/>
    </row>
    <row r="420" spans="1:30" ht="13.5" customHeight="1">
      <c r="A420" s="2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2"/>
      <c r="AD420" s="2"/>
    </row>
    <row r="421" spans="1:30" ht="13.5" customHeight="1">
      <c r="A421" s="2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2"/>
      <c r="AD421" s="2"/>
    </row>
    <row r="422" spans="1:30" ht="13.5" customHeight="1">
      <c r="A422" s="2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2"/>
      <c r="AD422" s="2"/>
    </row>
    <row r="423" spans="1:30" ht="13.5" customHeight="1">
      <c r="A423" s="2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2"/>
      <c r="AD423" s="2"/>
    </row>
    <row r="424" spans="1:30" ht="13.5" customHeight="1">
      <c r="A424" s="2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2"/>
      <c r="AD424" s="2"/>
    </row>
    <row r="425" spans="1:30" ht="13.5" customHeight="1">
      <c r="A425" s="2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2"/>
      <c r="AD425" s="2"/>
    </row>
    <row r="426" spans="1:30" ht="13.5" customHeight="1">
      <c r="A426" s="2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2"/>
      <c r="AD426" s="2"/>
    </row>
    <row r="427" spans="1:30" ht="13.5" customHeight="1">
      <c r="A427" s="2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2"/>
      <c r="AD427" s="2"/>
    </row>
    <row r="428" spans="1:30" ht="13.5" customHeight="1">
      <c r="A428" s="2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2"/>
      <c r="AD428" s="2"/>
    </row>
    <row r="429" spans="1:30" ht="13.5" customHeight="1">
      <c r="A429" s="2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2"/>
      <c r="AD429" s="2"/>
    </row>
    <row r="430" spans="1:30" ht="13.5" customHeight="1">
      <c r="A430" s="2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2"/>
      <c r="AD430" s="2"/>
    </row>
    <row r="431" spans="1:30" ht="13.5" customHeight="1">
      <c r="A431" s="2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2"/>
      <c r="AD431" s="2"/>
    </row>
    <row r="432" spans="1:30" ht="13.5" customHeight="1">
      <c r="A432" s="2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2"/>
      <c r="AD432" s="2"/>
    </row>
    <row r="433" spans="1:30" ht="13.5" customHeight="1">
      <c r="A433" s="2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2"/>
      <c r="AD433" s="2"/>
    </row>
    <row r="434" spans="1:30" ht="13.5" customHeight="1">
      <c r="A434" s="2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2"/>
      <c r="AD434" s="2"/>
    </row>
    <row r="435" spans="1:30" ht="13.5" customHeight="1">
      <c r="A435" s="2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2"/>
      <c r="AD435" s="2"/>
    </row>
    <row r="436" spans="1:30" ht="13.5" customHeight="1">
      <c r="A436" s="2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2"/>
      <c r="AD436" s="2"/>
    </row>
    <row r="437" spans="1:30" ht="13.5" customHeight="1">
      <c r="A437" s="2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2"/>
      <c r="AD437" s="2"/>
    </row>
    <row r="438" spans="1:30" ht="13.5" customHeight="1">
      <c r="A438" s="2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2"/>
      <c r="AD438" s="2"/>
    </row>
    <row r="439" spans="1:30" ht="13.5" customHeight="1">
      <c r="A439" s="2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2"/>
      <c r="AD439" s="2"/>
    </row>
    <row r="440" spans="1:30" ht="13.5" customHeight="1">
      <c r="A440" s="2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2"/>
      <c r="AD440" s="2"/>
    </row>
    <row r="441" spans="1:30" ht="13.5" customHeight="1">
      <c r="A441" s="2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2"/>
      <c r="AD441" s="2"/>
    </row>
    <row r="442" spans="1:30" ht="13.5" customHeight="1">
      <c r="A442" s="2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2"/>
      <c r="AD442" s="2"/>
    </row>
    <row r="443" spans="1:30" ht="13.5" customHeight="1">
      <c r="A443" s="2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2"/>
      <c r="AD443" s="2"/>
    </row>
    <row r="444" spans="1:30" ht="13.5" customHeight="1">
      <c r="A444" s="2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2"/>
      <c r="AD444" s="2"/>
    </row>
    <row r="445" spans="1:30" ht="13.5" customHeight="1">
      <c r="A445" s="2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2"/>
      <c r="AD445" s="2"/>
    </row>
    <row r="446" spans="1:30" ht="13.5" customHeight="1">
      <c r="A446" s="2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2"/>
      <c r="AD446" s="2"/>
    </row>
    <row r="447" spans="1:30" ht="13.5" customHeight="1">
      <c r="A447" s="2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2"/>
      <c r="AD447" s="2"/>
    </row>
    <row r="448" spans="1:30" ht="13.5" customHeight="1">
      <c r="A448" s="2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2"/>
      <c r="AD448" s="2"/>
    </row>
    <row r="449" spans="1:30" ht="13.5" customHeight="1">
      <c r="A449" s="2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2"/>
      <c r="AD449" s="2"/>
    </row>
    <row r="450" spans="1:30" ht="13.5" customHeight="1">
      <c r="A450" s="2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2"/>
      <c r="AD450" s="2"/>
    </row>
    <row r="451" spans="1:30" ht="13.5" customHeight="1">
      <c r="A451" s="2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2"/>
      <c r="AD451" s="2"/>
    </row>
    <row r="452" spans="1:30" ht="13.5" customHeight="1">
      <c r="A452" s="2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2"/>
      <c r="AD452" s="2"/>
    </row>
    <row r="453" spans="1:30" ht="13.5" customHeight="1">
      <c r="A453" s="2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2"/>
      <c r="AD453" s="2"/>
    </row>
    <row r="454" spans="1:30" ht="13.5" customHeight="1">
      <c r="A454" s="2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2"/>
      <c r="AD454" s="2"/>
    </row>
    <row r="455" spans="1:30" ht="13.5" customHeight="1">
      <c r="A455" s="2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2"/>
      <c r="AD455" s="2"/>
    </row>
    <row r="456" spans="1:30" ht="13.5" customHeight="1">
      <c r="A456" s="2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2"/>
      <c r="AD456" s="2"/>
    </row>
    <row r="457" spans="1:30" ht="13.5" customHeight="1">
      <c r="A457" s="2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2"/>
      <c r="AD457" s="2"/>
    </row>
    <row r="458" spans="1:30" ht="13.5" customHeight="1">
      <c r="A458" s="2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2"/>
      <c r="AD458" s="2"/>
    </row>
    <row r="459" spans="1:30" ht="13.5" customHeight="1">
      <c r="A459" s="2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2"/>
      <c r="AD459" s="2"/>
    </row>
    <row r="460" spans="1:30" ht="13.5" customHeight="1">
      <c r="A460" s="2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2"/>
      <c r="AD460" s="2"/>
    </row>
    <row r="461" spans="1:30" ht="13.5" customHeight="1">
      <c r="A461" s="2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2"/>
      <c r="AD461" s="2"/>
    </row>
    <row r="462" spans="1:30" ht="13.5" customHeight="1">
      <c r="A462" s="2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2"/>
      <c r="AD462" s="2"/>
    </row>
    <row r="463" spans="1:30" ht="13.5" customHeight="1">
      <c r="A463" s="2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2"/>
      <c r="AD463" s="2"/>
    </row>
    <row r="464" spans="1:30" ht="13.5" customHeight="1">
      <c r="A464" s="2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2"/>
      <c r="AD464" s="2"/>
    </row>
    <row r="465" spans="1:30" ht="13.5" customHeight="1">
      <c r="A465" s="2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2"/>
      <c r="AD465" s="2"/>
    </row>
    <row r="466" spans="1:30" ht="13.5" customHeight="1">
      <c r="A466" s="2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2"/>
      <c r="AD466" s="2"/>
    </row>
    <row r="467" spans="1:30" ht="13.5" customHeight="1">
      <c r="A467" s="2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2"/>
      <c r="AD467" s="2"/>
    </row>
    <row r="468" spans="1:30" ht="13.5" customHeight="1">
      <c r="A468" s="2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2"/>
      <c r="AD468" s="2"/>
    </row>
    <row r="469" spans="1:30" ht="13.5" customHeight="1">
      <c r="A469" s="2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2"/>
      <c r="AD469" s="2"/>
    </row>
    <row r="470" spans="1:30" ht="13.5" customHeight="1">
      <c r="A470" s="2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2"/>
      <c r="AD470" s="2"/>
    </row>
    <row r="471" spans="1:30" ht="13.5" customHeight="1">
      <c r="A471" s="2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2"/>
      <c r="AD471" s="2"/>
    </row>
    <row r="472" spans="1:30" ht="13.5" customHeight="1">
      <c r="A472" s="2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2"/>
      <c r="AD472" s="2"/>
    </row>
    <row r="473" spans="1:30" ht="13.5" customHeight="1">
      <c r="A473" s="2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2"/>
      <c r="AD473" s="2"/>
    </row>
    <row r="474" spans="1:30" ht="13.5" customHeight="1">
      <c r="A474" s="2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2"/>
      <c r="AD474" s="2"/>
    </row>
    <row r="475" spans="1:30" ht="13.5" customHeight="1">
      <c r="A475" s="2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2"/>
      <c r="AD475" s="2"/>
    </row>
    <row r="476" spans="1:30" ht="13.5" customHeight="1">
      <c r="A476" s="2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2"/>
      <c r="AD476" s="2"/>
    </row>
    <row r="477" spans="1:30" ht="13.5" customHeight="1">
      <c r="A477" s="2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2"/>
      <c r="AD477" s="2"/>
    </row>
    <row r="478" spans="1:30" ht="13.5" customHeight="1">
      <c r="A478" s="2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2"/>
      <c r="AD478" s="2"/>
    </row>
    <row r="479" spans="1:30" ht="13.5" customHeight="1">
      <c r="A479" s="2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2"/>
      <c r="AD479" s="2"/>
    </row>
    <row r="480" spans="1:30" ht="13.5" customHeight="1">
      <c r="A480" s="2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2"/>
      <c r="AD480" s="2"/>
    </row>
    <row r="481" spans="1:30" ht="13.5" customHeight="1">
      <c r="A481" s="2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2"/>
      <c r="AD481" s="2"/>
    </row>
    <row r="482" spans="1:30" ht="13.5" customHeight="1">
      <c r="A482" s="2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2"/>
      <c r="AD482" s="2"/>
    </row>
    <row r="483" spans="1:30" ht="13.5" customHeight="1">
      <c r="A483" s="2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2"/>
      <c r="AD483" s="2"/>
    </row>
    <row r="484" spans="1:30" ht="13.5" customHeight="1">
      <c r="A484" s="2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2"/>
      <c r="AD484" s="2"/>
    </row>
    <row r="485" spans="1:30" ht="13.5" customHeight="1">
      <c r="A485" s="2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2"/>
      <c r="AD485" s="2"/>
    </row>
    <row r="486" spans="1:30" ht="13.5" customHeight="1">
      <c r="A486" s="2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2"/>
      <c r="AD486" s="2"/>
    </row>
    <row r="487" spans="1:30" ht="13.5" customHeight="1">
      <c r="A487" s="2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2"/>
      <c r="AD487" s="2"/>
    </row>
    <row r="488" spans="1:30" ht="13.5" customHeight="1">
      <c r="A488" s="2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2"/>
      <c r="AD488" s="2"/>
    </row>
    <row r="489" spans="1:30" ht="13.5" customHeight="1">
      <c r="A489" s="2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2"/>
      <c r="AD489" s="2"/>
    </row>
    <row r="490" spans="1:30" ht="13.5" customHeight="1">
      <c r="A490" s="2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2"/>
      <c r="AD490" s="2"/>
    </row>
    <row r="491" spans="1:30" ht="13.5" customHeight="1">
      <c r="A491" s="2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2"/>
      <c r="AD491" s="2"/>
    </row>
    <row r="492" spans="1:30" ht="13.5" customHeight="1">
      <c r="A492" s="2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2"/>
      <c r="AD492" s="2"/>
    </row>
    <row r="493" spans="1:30" ht="13.5" customHeight="1">
      <c r="A493" s="2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2"/>
      <c r="AD493" s="2"/>
    </row>
    <row r="494" spans="1:30" ht="13.5" customHeight="1">
      <c r="A494" s="2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2"/>
      <c r="AD494" s="2"/>
    </row>
    <row r="495" spans="1:30" ht="13.5" customHeight="1">
      <c r="A495" s="2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2"/>
      <c r="AD495" s="2"/>
    </row>
    <row r="496" spans="1:30" ht="13.5" customHeight="1">
      <c r="A496" s="2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2"/>
      <c r="AD496" s="2"/>
    </row>
    <row r="497" spans="1:30" ht="13.5" customHeight="1">
      <c r="A497" s="2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2"/>
      <c r="AD497" s="2"/>
    </row>
    <row r="498" spans="1:30" ht="13.5" customHeight="1">
      <c r="A498" s="2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2"/>
      <c r="AD498" s="2"/>
    </row>
    <row r="499" spans="1:30" ht="13.5" customHeight="1">
      <c r="A499" s="2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2"/>
      <c r="AD499" s="2"/>
    </row>
    <row r="500" spans="1:30" ht="13.5" customHeight="1">
      <c r="A500" s="2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2"/>
      <c r="AD500" s="2"/>
    </row>
    <row r="501" spans="1:30" ht="13.5" customHeight="1">
      <c r="A501" s="2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2"/>
      <c r="AD501" s="2"/>
    </row>
    <row r="502" spans="1:30" ht="13.5" customHeight="1">
      <c r="A502" s="2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2"/>
      <c r="AD502" s="2"/>
    </row>
    <row r="503" spans="1:30" ht="13.5" customHeight="1">
      <c r="A503" s="2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2"/>
      <c r="AD503" s="2"/>
    </row>
    <row r="504" spans="1:30" ht="13.5" customHeight="1">
      <c r="A504" s="2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2"/>
      <c r="AD504" s="2"/>
    </row>
    <row r="505" spans="1:30" ht="13.5" customHeight="1">
      <c r="A505" s="2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2"/>
      <c r="AD505" s="2"/>
    </row>
    <row r="506" spans="1:30" ht="13.5" customHeight="1">
      <c r="A506" s="2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2"/>
      <c r="AD506" s="2"/>
    </row>
    <row r="507" spans="1:30" ht="13.5" customHeight="1">
      <c r="A507" s="2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2"/>
      <c r="AD507" s="2"/>
    </row>
    <row r="508" spans="1:30" ht="13.5" customHeight="1">
      <c r="A508" s="2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2"/>
      <c r="AD508" s="2"/>
    </row>
    <row r="509" spans="1:30" ht="13.5" customHeight="1">
      <c r="A509" s="2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2"/>
      <c r="AD509" s="2"/>
    </row>
    <row r="510" spans="1:30" ht="13.5" customHeight="1">
      <c r="A510" s="2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2"/>
      <c r="AD510" s="2"/>
    </row>
    <row r="511" spans="1:30" ht="13.5" customHeight="1">
      <c r="A511" s="2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2"/>
      <c r="AD511" s="2"/>
    </row>
    <row r="512" spans="1:30" ht="13.5" customHeight="1">
      <c r="A512" s="2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2"/>
      <c r="AD512" s="2"/>
    </row>
    <row r="513" spans="1:30" ht="13.5" customHeight="1">
      <c r="A513" s="2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2"/>
      <c r="AD513" s="2"/>
    </row>
    <row r="514" spans="1:30" ht="13.5" customHeight="1">
      <c r="A514" s="2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2"/>
      <c r="AD514" s="2"/>
    </row>
    <row r="515" spans="1:30" ht="13.5" customHeight="1">
      <c r="A515" s="2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2"/>
      <c r="AD515" s="2"/>
    </row>
    <row r="516" spans="1:30" ht="13.5" customHeight="1">
      <c r="A516" s="2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2"/>
      <c r="AD516" s="2"/>
    </row>
    <row r="517" spans="1:30" ht="13.5" customHeight="1">
      <c r="A517" s="2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2"/>
      <c r="AD517" s="2"/>
    </row>
    <row r="518" spans="1:30" ht="13.5" customHeight="1">
      <c r="A518" s="2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2"/>
      <c r="AD518" s="2"/>
    </row>
    <row r="519" spans="1:30" ht="13.5" customHeight="1">
      <c r="A519" s="2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2"/>
      <c r="AD519" s="2"/>
    </row>
    <row r="520" spans="1:30" ht="13.5" customHeight="1">
      <c r="A520" s="2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2"/>
      <c r="AD520" s="2"/>
    </row>
    <row r="521" spans="1:30" ht="13.5" customHeight="1">
      <c r="A521" s="2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2"/>
      <c r="AD521" s="2"/>
    </row>
    <row r="522" spans="1:30" ht="13.5" customHeight="1">
      <c r="A522" s="2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2"/>
      <c r="AD522" s="2"/>
    </row>
    <row r="523" spans="1:30" ht="13.5" customHeight="1">
      <c r="A523" s="2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2"/>
      <c r="AD523" s="2"/>
    </row>
    <row r="524" spans="1:30" ht="13.5" customHeight="1">
      <c r="A524" s="2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2"/>
      <c r="AD524" s="2"/>
    </row>
    <row r="525" spans="1:30" ht="13.5" customHeight="1">
      <c r="A525" s="2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2"/>
      <c r="AD525" s="2"/>
    </row>
    <row r="526" spans="1:30" ht="13.5" customHeight="1">
      <c r="A526" s="2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2"/>
      <c r="AD526" s="2"/>
    </row>
    <row r="527" spans="1:30" ht="13.5" customHeight="1">
      <c r="A527" s="2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2"/>
      <c r="AD527" s="2"/>
    </row>
    <row r="528" spans="1:30" ht="13.5" customHeight="1">
      <c r="A528" s="2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2"/>
      <c r="AD528" s="2"/>
    </row>
    <row r="529" spans="1:30" ht="13.5" customHeight="1">
      <c r="A529" s="2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2"/>
      <c r="AD529" s="2"/>
    </row>
    <row r="530" spans="1:30" ht="13.5" customHeight="1">
      <c r="A530" s="2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2"/>
      <c r="AD530" s="2"/>
    </row>
    <row r="531" spans="1:30" ht="13.5" customHeight="1">
      <c r="A531" s="2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2"/>
      <c r="AD531" s="2"/>
    </row>
    <row r="532" spans="1:30" ht="13.5" customHeight="1">
      <c r="A532" s="2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2"/>
      <c r="AD532" s="2"/>
    </row>
    <row r="533" spans="1:30" ht="13.5" customHeight="1">
      <c r="A533" s="2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2"/>
      <c r="AD533" s="2"/>
    </row>
    <row r="534" spans="1:30" ht="13.5" customHeight="1">
      <c r="A534" s="2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2"/>
      <c r="AD534" s="2"/>
    </row>
    <row r="535" spans="1:30" ht="13.5" customHeight="1">
      <c r="A535" s="2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2"/>
      <c r="AD535" s="2"/>
    </row>
    <row r="536" spans="1:30" ht="13.5" customHeight="1">
      <c r="A536" s="2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2"/>
      <c r="AD536" s="2"/>
    </row>
    <row r="537" spans="1:30" ht="13.5" customHeight="1">
      <c r="A537" s="2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2"/>
      <c r="AD537" s="2"/>
    </row>
    <row r="538" spans="1:30" ht="13.5" customHeight="1">
      <c r="A538" s="2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2"/>
      <c r="AD538" s="2"/>
    </row>
    <row r="539" spans="1:30" ht="13.5" customHeight="1">
      <c r="A539" s="2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2"/>
      <c r="AD539" s="2"/>
    </row>
    <row r="540" spans="1:30" ht="13.5" customHeight="1">
      <c r="A540" s="2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2"/>
      <c r="AD540" s="2"/>
    </row>
    <row r="541" spans="1:30" ht="13.5" customHeight="1">
      <c r="A541" s="2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2"/>
      <c r="AD541" s="2"/>
    </row>
    <row r="542" spans="1:30" ht="13.5" customHeight="1">
      <c r="A542" s="2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2"/>
      <c r="AD542" s="2"/>
    </row>
    <row r="543" spans="1:30" ht="13.5" customHeight="1">
      <c r="A543" s="2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2"/>
      <c r="AD543" s="2"/>
    </row>
    <row r="544" spans="1:30" ht="13.5" customHeight="1">
      <c r="A544" s="2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2"/>
      <c r="AD544" s="2"/>
    </row>
    <row r="545" spans="1:30" ht="13.5" customHeight="1">
      <c r="A545" s="2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2"/>
      <c r="AD545" s="2"/>
    </row>
    <row r="546" spans="1:30" ht="13.5" customHeight="1">
      <c r="A546" s="2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2"/>
      <c r="AD546" s="2"/>
    </row>
    <row r="547" spans="1:30" ht="13.5" customHeight="1">
      <c r="A547" s="2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2"/>
      <c r="AD547" s="2"/>
    </row>
    <row r="548" spans="1:30" ht="13.5" customHeight="1">
      <c r="A548" s="2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2"/>
      <c r="AD548" s="2"/>
    </row>
    <row r="549" spans="1:30" ht="13.5" customHeight="1">
      <c r="A549" s="2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2"/>
      <c r="AD549" s="2"/>
    </row>
    <row r="550" spans="1:30" ht="13.5" customHeight="1">
      <c r="A550" s="2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2"/>
      <c r="AD550" s="2"/>
    </row>
    <row r="551" spans="1:30" ht="13.5" customHeight="1">
      <c r="A551" s="2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2"/>
      <c r="AD551" s="2"/>
    </row>
    <row r="552" spans="1:30" ht="13.5" customHeight="1">
      <c r="A552" s="2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2"/>
      <c r="AD552" s="2"/>
    </row>
    <row r="553" spans="1:30" ht="13.5" customHeight="1">
      <c r="A553" s="2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2"/>
      <c r="AD553" s="2"/>
    </row>
    <row r="554" spans="1:30" ht="13.5" customHeight="1">
      <c r="A554" s="2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2"/>
      <c r="AD554" s="2"/>
    </row>
    <row r="555" spans="1:30" ht="13.5" customHeight="1">
      <c r="A555" s="2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2"/>
      <c r="AD555" s="2"/>
    </row>
    <row r="556" spans="1:30" ht="13.5" customHeight="1">
      <c r="A556" s="2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2"/>
      <c r="AD556" s="2"/>
    </row>
    <row r="557" spans="1:30" ht="13.5" customHeight="1">
      <c r="A557" s="2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2"/>
      <c r="AD557" s="2"/>
    </row>
    <row r="558" spans="1:30" ht="13.5" customHeight="1">
      <c r="A558" s="2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2"/>
      <c r="AD558" s="2"/>
    </row>
    <row r="559" spans="1:30" ht="13.5" customHeight="1">
      <c r="A559" s="2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2"/>
      <c r="AD559" s="2"/>
    </row>
    <row r="560" spans="1:30" ht="13.5" customHeight="1">
      <c r="A560" s="2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2"/>
      <c r="AD560" s="2"/>
    </row>
    <row r="561" spans="1:30" ht="13.5" customHeight="1">
      <c r="A561" s="2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2"/>
      <c r="AD561" s="2"/>
    </row>
    <row r="562" spans="1:30" ht="13.5" customHeight="1">
      <c r="A562" s="2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2"/>
      <c r="AD562" s="2"/>
    </row>
    <row r="563" spans="1:30" ht="13.5" customHeight="1">
      <c r="A563" s="2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2"/>
      <c r="AD563" s="2"/>
    </row>
    <row r="564" spans="1:30" ht="13.5" customHeight="1">
      <c r="A564" s="2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2"/>
      <c r="AD564" s="2"/>
    </row>
    <row r="565" spans="1:30" ht="13.5" customHeight="1">
      <c r="A565" s="2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2"/>
      <c r="AD565" s="2"/>
    </row>
    <row r="566" spans="1:30" ht="13.5" customHeight="1">
      <c r="A566" s="2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2"/>
      <c r="AD566" s="2"/>
    </row>
    <row r="567" spans="1:30" ht="13.5" customHeight="1">
      <c r="A567" s="2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2"/>
      <c r="AD567" s="2"/>
    </row>
    <row r="568" spans="1:30" ht="13.5" customHeight="1">
      <c r="A568" s="2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2"/>
      <c r="AD568" s="2"/>
    </row>
    <row r="569" spans="1:30" ht="13.5" customHeight="1">
      <c r="A569" s="2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2"/>
      <c r="AD569" s="2"/>
    </row>
    <row r="570" spans="1:30" ht="13.5" customHeight="1">
      <c r="A570" s="2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2"/>
      <c r="AD570" s="2"/>
    </row>
    <row r="571" spans="1:30" ht="13.5" customHeight="1">
      <c r="A571" s="2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2"/>
      <c r="AD571" s="2"/>
    </row>
    <row r="572" spans="1:30" ht="13.5" customHeight="1">
      <c r="A572" s="2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2"/>
      <c r="AD572" s="2"/>
    </row>
    <row r="573" spans="1:30" ht="13.5" customHeight="1">
      <c r="A573" s="2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2"/>
      <c r="AD573" s="2"/>
    </row>
    <row r="574" spans="1:30" ht="13.5" customHeight="1">
      <c r="A574" s="2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2"/>
      <c r="AD574" s="2"/>
    </row>
    <row r="575" spans="1:30" ht="13.5" customHeight="1">
      <c r="A575" s="2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2"/>
      <c r="AD575" s="2"/>
    </row>
    <row r="576" spans="1:30" ht="13.5" customHeight="1">
      <c r="A576" s="2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2"/>
      <c r="AD576" s="2"/>
    </row>
    <row r="577" spans="1:30" ht="13.5" customHeight="1">
      <c r="A577" s="2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2"/>
      <c r="AD577" s="2"/>
    </row>
    <row r="578" spans="1:30" ht="13.5" customHeight="1">
      <c r="A578" s="2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2"/>
      <c r="AD578" s="2"/>
    </row>
    <row r="579" spans="1:30" ht="13.5" customHeight="1">
      <c r="A579" s="2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2"/>
      <c r="AD579" s="2"/>
    </row>
    <row r="580" spans="1:30" ht="13.5" customHeight="1">
      <c r="A580" s="2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2"/>
      <c r="AD580" s="2"/>
    </row>
    <row r="581" spans="1:30" ht="13.5" customHeight="1">
      <c r="A581" s="2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2"/>
      <c r="AD581" s="2"/>
    </row>
    <row r="582" spans="1:30" ht="13.5" customHeight="1">
      <c r="A582" s="2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2"/>
      <c r="AD582" s="2"/>
    </row>
    <row r="583" spans="1:30" ht="13.5" customHeight="1">
      <c r="A583" s="2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2"/>
      <c r="AD583" s="2"/>
    </row>
    <row r="584" spans="1:30" ht="13.5" customHeight="1">
      <c r="A584" s="2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2"/>
      <c r="AD584" s="2"/>
    </row>
    <row r="585" spans="1:30" ht="13.5" customHeight="1">
      <c r="A585" s="2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2"/>
      <c r="AD585" s="2"/>
    </row>
    <row r="586" spans="1:30" ht="13.5" customHeight="1">
      <c r="A586" s="2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2"/>
      <c r="AD586" s="2"/>
    </row>
    <row r="587" spans="1:30" ht="13.5" customHeight="1">
      <c r="A587" s="2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2"/>
      <c r="AD587" s="2"/>
    </row>
    <row r="588" spans="1:30" ht="13.5" customHeight="1">
      <c r="A588" s="2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2"/>
      <c r="AD588" s="2"/>
    </row>
    <row r="589" spans="1:30" ht="13.5" customHeight="1">
      <c r="A589" s="2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2"/>
      <c r="AD589" s="2"/>
    </row>
    <row r="590" spans="1:30" ht="13.5" customHeight="1">
      <c r="A590" s="2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2"/>
      <c r="AD590" s="2"/>
    </row>
    <row r="591" spans="1:30" ht="13.5" customHeight="1">
      <c r="A591" s="2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2"/>
      <c r="AD591" s="2"/>
    </row>
    <row r="592" spans="1:30" ht="13.5" customHeight="1">
      <c r="A592" s="2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2"/>
      <c r="AD592" s="2"/>
    </row>
    <row r="593" spans="1:30" ht="13.5" customHeight="1">
      <c r="A593" s="2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2"/>
      <c r="AD593" s="2"/>
    </row>
    <row r="594" spans="1:30" ht="13.5" customHeight="1">
      <c r="A594" s="2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2"/>
      <c r="AD594" s="2"/>
    </row>
    <row r="595" spans="1:30" ht="13.5" customHeight="1">
      <c r="A595" s="2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2"/>
      <c r="AD595" s="2"/>
    </row>
    <row r="596" spans="1:30" ht="13.5" customHeight="1">
      <c r="A596" s="2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2"/>
      <c r="AD596" s="2"/>
    </row>
    <row r="597" spans="1:30" ht="13.5" customHeight="1">
      <c r="A597" s="2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2"/>
      <c r="AD597" s="2"/>
    </row>
    <row r="598" spans="1:30" ht="13.5" customHeight="1">
      <c r="A598" s="2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2"/>
      <c r="AD598" s="2"/>
    </row>
    <row r="599" spans="1:30" ht="13.5" customHeight="1">
      <c r="A599" s="2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2"/>
      <c r="AD599" s="2"/>
    </row>
    <row r="600" spans="1:30" ht="13.5" customHeight="1">
      <c r="A600" s="2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2"/>
      <c r="AD600" s="2"/>
    </row>
    <row r="601" spans="1:30" ht="13.5" customHeight="1">
      <c r="A601" s="2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2"/>
      <c r="AD601" s="2"/>
    </row>
    <row r="602" spans="1:30" ht="13.5" customHeight="1">
      <c r="A602" s="2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2"/>
      <c r="AD602" s="2"/>
    </row>
    <row r="603" spans="1:30" ht="13.5" customHeight="1">
      <c r="A603" s="2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2"/>
      <c r="AD603" s="2"/>
    </row>
    <row r="604" spans="1:30" ht="13.5" customHeight="1">
      <c r="A604" s="2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2"/>
      <c r="AD604" s="2"/>
    </row>
    <row r="605" spans="1:30" ht="13.5" customHeight="1">
      <c r="A605" s="2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2"/>
      <c r="AD605" s="2"/>
    </row>
    <row r="606" spans="1:30" ht="13.5" customHeight="1">
      <c r="A606" s="2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2"/>
      <c r="AD606" s="2"/>
    </row>
    <row r="607" spans="1:30" ht="13.5" customHeight="1">
      <c r="A607" s="2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2"/>
      <c r="AD607" s="2"/>
    </row>
    <row r="608" spans="1:30" ht="13.5" customHeight="1">
      <c r="A608" s="2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2"/>
      <c r="AD608" s="2"/>
    </row>
    <row r="609" spans="1:30" ht="13.5" customHeight="1">
      <c r="A609" s="2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2"/>
      <c r="AD609" s="2"/>
    </row>
    <row r="610" spans="1:30" ht="13.5" customHeight="1">
      <c r="A610" s="2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2"/>
      <c r="AD610" s="2"/>
    </row>
    <row r="611" spans="1:30" ht="13.5" customHeight="1">
      <c r="A611" s="2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2"/>
      <c r="AD611" s="2"/>
    </row>
    <row r="612" spans="1:30" ht="13.5" customHeight="1">
      <c r="A612" s="2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2"/>
      <c r="AD612" s="2"/>
    </row>
    <row r="613" spans="1:30" ht="13.5" customHeight="1">
      <c r="A613" s="2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2"/>
      <c r="AD613" s="2"/>
    </row>
    <row r="614" spans="1:30" ht="13.5" customHeight="1">
      <c r="A614" s="2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2"/>
      <c r="AD614" s="2"/>
    </row>
    <row r="615" spans="1:30" ht="13.5" customHeight="1">
      <c r="A615" s="2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2"/>
      <c r="AD615" s="2"/>
    </row>
    <row r="616" spans="1:30" ht="13.5" customHeight="1">
      <c r="A616" s="2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2"/>
      <c r="AD616" s="2"/>
    </row>
    <row r="617" spans="1:30" ht="13.5" customHeight="1">
      <c r="A617" s="2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2"/>
      <c r="AD617" s="2"/>
    </row>
    <row r="618" spans="1:30" ht="13.5" customHeight="1">
      <c r="A618" s="2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2"/>
      <c r="AD618" s="2"/>
    </row>
    <row r="619" spans="1:30" ht="13.5" customHeight="1">
      <c r="A619" s="2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2"/>
      <c r="AD619" s="2"/>
    </row>
    <row r="620" spans="1:30" ht="13.5" customHeight="1">
      <c r="A620" s="2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2"/>
      <c r="AD620" s="2"/>
    </row>
    <row r="621" spans="1:30" ht="13.5" customHeight="1">
      <c r="A621" s="2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2"/>
      <c r="AD621" s="2"/>
    </row>
    <row r="622" spans="1:30" ht="13.5" customHeight="1">
      <c r="A622" s="2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2"/>
      <c r="AD622" s="2"/>
    </row>
    <row r="623" spans="1:30" ht="13.5" customHeight="1">
      <c r="A623" s="2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2"/>
      <c r="AD623" s="2"/>
    </row>
    <row r="624" spans="1:30" ht="13.5" customHeight="1">
      <c r="A624" s="2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2"/>
      <c r="AD624" s="2"/>
    </row>
    <row r="625" spans="1:30" ht="13.5" customHeight="1">
      <c r="A625" s="2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2"/>
      <c r="AD625" s="2"/>
    </row>
    <row r="626" spans="1:30" ht="13.5" customHeight="1">
      <c r="A626" s="2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2"/>
      <c r="AD626" s="2"/>
    </row>
    <row r="627" spans="1:30" ht="13.5" customHeight="1">
      <c r="A627" s="2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2"/>
      <c r="AD627" s="2"/>
    </row>
    <row r="628" spans="1:30" ht="13.5" customHeight="1">
      <c r="A628" s="2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2"/>
      <c r="AD628" s="2"/>
    </row>
    <row r="629" spans="1:30" ht="13.5" customHeight="1">
      <c r="A629" s="2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2"/>
      <c r="AD629" s="2"/>
    </row>
    <row r="630" spans="1:30" ht="13.5" customHeight="1">
      <c r="A630" s="2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2"/>
      <c r="AD630" s="2"/>
    </row>
    <row r="631" spans="1:30" ht="13.5" customHeight="1">
      <c r="A631" s="2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2"/>
      <c r="AD631" s="2"/>
    </row>
    <row r="632" spans="1:30" ht="13.5" customHeight="1">
      <c r="A632" s="2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2"/>
      <c r="AD632" s="2"/>
    </row>
    <row r="633" spans="1:30" ht="13.5" customHeight="1">
      <c r="A633" s="2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2"/>
      <c r="AD633" s="2"/>
    </row>
    <row r="634" spans="1:30" ht="13.5" customHeight="1">
      <c r="A634" s="2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2"/>
      <c r="AD634" s="2"/>
    </row>
    <row r="635" spans="1:30" ht="13.5" customHeight="1">
      <c r="A635" s="2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2"/>
      <c r="AD635" s="2"/>
    </row>
    <row r="636" spans="1:30" ht="13.5" customHeight="1">
      <c r="A636" s="2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2"/>
      <c r="AD636" s="2"/>
    </row>
    <row r="637" spans="1:30" ht="13.5" customHeight="1">
      <c r="A637" s="2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2"/>
      <c r="AD637" s="2"/>
    </row>
    <row r="638" spans="1:30" ht="13.5" customHeight="1">
      <c r="A638" s="2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2"/>
      <c r="AD638" s="2"/>
    </row>
    <row r="639" spans="1:30" ht="13.5" customHeight="1">
      <c r="A639" s="2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2"/>
      <c r="AD639" s="2"/>
    </row>
    <row r="640" spans="1:30" ht="13.5" customHeight="1">
      <c r="A640" s="2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2"/>
      <c r="AD640" s="2"/>
    </row>
    <row r="641" spans="1:30" ht="13.5" customHeight="1">
      <c r="A641" s="2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2"/>
      <c r="AD641" s="2"/>
    </row>
    <row r="642" spans="1:30" ht="13.5" customHeight="1">
      <c r="A642" s="2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2"/>
      <c r="AD642" s="2"/>
    </row>
    <row r="643" spans="1:30" ht="13.5" customHeight="1">
      <c r="A643" s="2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2"/>
      <c r="AD643" s="2"/>
    </row>
    <row r="644" spans="1:30" ht="13.5" customHeight="1">
      <c r="A644" s="2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2"/>
      <c r="AD644" s="2"/>
    </row>
    <row r="645" spans="1:30" ht="13.5" customHeight="1">
      <c r="A645" s="2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2"/>
      <c r="AD645" s="2"/>
    </row>
    <row r="646" spans="1:30" ht="13.5" customHeight="1">
      <c r="A646" s="2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2"/>
      <c r="AD646" s="2"/>
    </row>
    <row r="647" spans="1:30" ht="13.5" customHeight="1">
      <c r="A647" s="2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2"/>
      <c r="AD647" s="2"/>
    </row>
    <row r="648" spans="1:30" ht="13.5" customHeight="1">
      <c r="A648" s="2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2"/>
      <c r="AD648" s="2"/>
    </row>
    <row r="649" spans="1:30" ht="13.5" customHeight="1">
      <c r="A649" s="2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2"/>
      <c r="AD649" s="2"/>
    </row>
    <row r="650" spans="1:30" ht="13.5" customHeight="1">
      <c r="A650" s="2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2"/>
      <c r="AD650" s="2"/>
    </row>
    <row r="651" spans="1:30" ht="13.5" customHeight="1">
      <c r="A651" s="2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2"/>
      <c r="AD651" s="2"/>
    </row>
    <row r="652" spans="1:30" ht="13.5" customHeight="1">
      <c r="A652" s="2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2"/>
      <c r="AD652" s="2"/>
    </row>
    <row r="653" spans="1:30" ht="13.5" customHeight="1">
      <c r="A653" s="2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2"/>
      <c r="AD653" s="2"/>
    </row>
    <row r="654" spans="1:30" ht="13.5" customHeight="1">
      <c r="A654" s="2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2"/>
      <c r="AD654" s="2"/>
    </row>
    <row r="655" spans="1:30" ht="13.5" customHeight="1">
      <c r="A655" s="2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2"/>
      <c r="AD655" s="2"/>
    </row>
    <row r="656" spans="1:30" ht="13.5" customHeight="1">
      <c r="A656" s="2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2"/>
      <c r="AD656" s="2"/>
    </row>
    <row r="657" spans="1:30" ht="13.5" customHeight="1">
      <c r="A657" s="2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2"/>
      <c r="AD657" s="2"/>
    </row>
    <row r="658" spans="1:30" ht="13.5" customHeight="1">
      <c r="A658" s="2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2"/>
      <c r="AD658" s="2"/>
    </row>
    <row r="659" spans="1:30" ht="13.5" customHeight="1">
      <c r="A659" s="2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2"/>
      <c r="AD659" s="2"/>
    </row>
    <row r="660" spans="1:30" ht="13.5" customHeight="1">
      <c r="A660" s="2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2"/>
      <c r="AD660" s="2"/>
    </row>
    <row r="661" spans="1:30" ht="13.5" customHeight="1">
      <c r="A661" s="2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2"/>
      <c r="AD661" s="2"/>
    </row>
    <row r="662" spans="1:30" ht="13.5" customHeight="1">
      <c r="A662" s="2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2"/>
      <c r="AD662" s="2"/>
    </row>
    <row r="663" spans="1:30" ht="13.5" customHeight="1">
      <c r="A663" s="2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2"/>
      <c r="AD663" s="2"/>
    </row>
    <row r="664" spans="1:30" ht="13.5" customHeight="1">
      <c r="A664" s="2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2"/>
      <c r="AD664" s="2"/>
    </row>
    <row r="665" spans="1:30" ht="13.5" customHeight="1">
      <c r="A665" s="2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2"/>
      <c r="AD665" s="2"/>
    </row>
    <row r="666" spans="1:30" ht="13.5" customHeight="1">
      <c r="A666" s="2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2"/>
      <c r="AD666" s="2"/>
    </row>
    <row r="667" spans="1:30" ht="13.5" customHeight="1">
      <c r="A667" s="2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2"/>
      <c r="AD667" s="2"/>
    </row>
    <row r="668" spans="1:30" ht="13.5" customHeight="1">
      <c r="A668" s="2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2"/>
      <c r="AD668" s="2"/>
    </row>
    <row r="669" spans="1:30" ht="13.5" customHeight="1">
      <c r="A669" s="2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2"/>
      <c r="AD669" s="2"/>
    </row>
    <row r="670" spans="1:30" ht="13.5" customHeight="1">
      <c r="A670" s="2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2"/>
      <c r="AD670" s="2"/>
    </row>
    <row r="671" spans="1:30" ht="13.5" customHeight="1">
      <c r="A671" s="2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2"/>
      <c r="AD671" s="2"/>
    </row>
    <row r="672" spans="1:30" ht="13.5" customHeight="1">
      <c r="A672" s="2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2"/>
      <c r="AD672" s="2"/>
    </row>
    <row r="673" spans="1:30" ht="13.5" customHeight="1">
      <c r="A673" s="2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2"/>
      <c r="AD673" s="2"/>
    </row>
    <row r="674" spans="1:30" ht="13.5" customHeight="1">
      <c r="A674" s="2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2"/>
      <c r="AD674" s="2"/>
    </row>
    <row r="675" spans="1:30" ht="13.5" customHeight="1">
      <c r="A675" s="2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2"/>
      <c r="AD675" s="2"/>
    </row>
    <row r="676" spans="1:30" ht="13.5" customHeight="1">
      <c r="A676" s="2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2"/>
      <c r="AD676" s="2"/>
    </row>
    <row r="677" spans="1:30" ht="13.5" customHeight="1">
      <c r="A677" s="2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2"/>
      <c r="AD677" s="2"/>
    </row>
    <row r="678" spans="1:30" ht="13.5" customHeight="1">
      <c r="A678" s="2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2"/>
      <c r="AD678" s="2"/>
    </row>
    <row r="679" spans="1:30" ht="13.5" customHeight="1">
      <c r="A679" s="2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2"/>
      <c r="AD679" s="2"/>
    </row>
    <row r="680" spans="1:30" ht="13.5" customHeight="1">
      <c r="A680" s="2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2"/>
      <c r="AD680" s="2"/>
    </row>
    <row r="681" spans="1:30" ht="13.5" customHeight="1">
      <c r="A681" s="2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2"/>
      <c r="AD681" s="2"/>
    </row>
    <row r="682" spans="1:30" ht="13.5" customHeight="1">
      <c r="A682" s="2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2"/>
      <c r="AD682" s="2"/>
    </row>
    <row r="683" spans="1:30" ht="13.5" customHeight="1">
      <c r="A683" s="2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2"/>
      <c r="AD683" s="2"/>
    </row>
    <row r="684" spans="1:30" ht="13.5" customHeight="1">
      <c r="A684" s="2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2"/>
      <c r="AD684" s="2"/>
    </row>
    <row r="685" spans="1:30" ht="13.5" customHeight="1">
      <c r="A685" s="2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2"/>
      <c r="AD685" s="2"/>
    </row>
    <row r="686" spans="1:30" ht="13.5" customHeight="1">
      <c r="A686" s="2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2"/>
      <c r="AD686" s="2"/>
    </row>
    <row r="687" spans="1:30" ht="13.5" customHeight="1">
      <c r="A687" s="2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2"/>
      <c r="AD687" s="2"/>
    </row>
    <row r="688" spans="1:30" ht="13.5" customHeight="1">
      <c r="A688" s="2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2"/>
      <c r="AD688" s="2"/>
    </row>
    <row r="689" spans="1:30" ht="13.5" customHeight="1">
      <c r="A689" s="2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2"/>
      <c r="AD689" s="2"/>
    </row>
    <row r="690" spans="1:30" ht="13.5" customHeight="1">
      <c r="A690" s="2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2"/>
      <c r="AD690" s="2"/>
    </row>
    <row r="691" spans="1:30" ht="13.5" customHeight="1">
      <c r="A691" s="2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2"/>
      <c r="AD691" s="2"/>
    </row>
    <row r="692" spans="1:30" ht="13.5" customHeight="1">
      <c r="A692" s="2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2"/>
      <c r="AD692" s="2"/>
    </row>
    <row r="693" spans="1:30" ht="13.5" customHeight="1">
      <c r="A693" s="2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2"/>
      <c r="AD693" s="2"/>
    </row>
    <row r="694" spans="1:30" ht="13.5" customHeight="1">
      <c r="A694" s="2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2"/>
      <c r="AD694" s="2"/>
    </row>
    <row r="695" spans="1:30" ht="13.5" customHeight="1">
      <c r="A695" s="2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2"/>
      <c r="AD695" s="2"/>
    </row>
    <row r="696" spans="1:30" ht="13.5" customHeight="1">
      <c r="A696" s="2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2"/>
      <c r="AD696" s="2"/>
    </row>
    <row r="697" spans="1:30" ht="13.5" customHeight="1">
      <c r="A697" s="2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2"/>
      <c r="AD697" s="2"/>
    </row>
    <row r="698" spans="1:30" ht="13.5" customHeight="1">
      <c r="A698" s="2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2"/>
      <c r="AD698" s="2"/>
    </row>
    <row r="699" spans="1:30" ht="13.5" customHeight="1">
      <c r="A699" s="2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2"/>
      <c r="AD699" s="2"/>
    </row>
    <row r="700" spans="1:30" ht="13.5" customHeight="1">
      <c r="A700" s="2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2"/>
      <c r="AD700" s="2"/>
    </row>
    <row r="701" spans="1:30" ht="13.5" customHeight="1">
      <c r="A701" s="2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2"/>
      <c r="AD701" s="2"/>
    </row>
    <row r="702" spans="1:30" ht="13.5" customHeight="1">
      <c r="A702" s="2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2"/>
      <c r="AD702" s="2"/>
    </row>
    <row r="703" spans="1:30" ht="13.5" customHeight="1">
      <c r="A703" s="2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2"/>
      <c r="AD703" s="2"/>
    </row>
    <row r="704" spans="1:30" ht="13.5" customHeight="1">
      <c r="A704" s="2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2"/>
      <c r="AD704" s="2"/>
    </row>
    <row r="705" spans="1:30" ht="13.5" customHeight="1">
      <c r="A705" s="2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2"/>
      <c r="AD705" s="2"/>
    </row>
    <row r="706" spans="1:30" ht="13.5" customHeight="1">
      <c r="A706" s="2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2"/>
      <c r="AD706" s="2"/>
    </row>
    <row r="707" spans="1:30" ht="13.5" customHeight="1">
      <c r="A707" s="2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2"/>
      <c r="AD707" s="2"/>
    </row>
    <row r="708" spans="1:30" ht="13.5" customHeight="1">
      <c r="A708" s="2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2"/>
      <c r="AD708" s="2"/>
    </row>
    <row r="709" spans="1:30" ht="13.5" customHeight="1">
      <c r="A709" s="2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2"/>
      <c r="AD709" s="2"/>
    </row>
    <row r="710" spans="1:30" ht="13.5" customHeight="1">
      <c r="A710" s="2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2"/>
      <c r="AD710" s="2"/>
    </row>
    <row r="711" spans="1:30" ht="13.5" customHeight="1">
      <c r="A711" s="2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2"/>
      <c r="AD711" s="2"/>
    </row>
    <row r="712" spans="1:30" ht="13.5" customHeight="1">
      <c r="A712" s="2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2"/>
      <c r="AD712" s="2"/>
    </row>
    <row r="713" spans="1:30" ht="13.5" customHeight="1">
      <c r="A713" s="2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2"/>
      <c r="AD713" s="2"/>
    </row>
    <row r="714" spans="1:30" ht="13.5" customHeight="1">
      <c r="A714" s="2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2"/>
      <c r="AD714" s="2"/>
    </row>
    <row r="715" spans="1:30" ht="13.5" customHeight="1">
      <c r="A715" s="2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2"/>
      <c r="AD715" s="2"/>
    </row>
    <row r="716" spans="1:30" ht="13.5" customHeight="1">
      <c r="A716" s="2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2"/>
      <c r="AD716" s="2"/>
    </row>
    <row r="717" spans="1:30" ht="13.5" customHeight="1">
      <c r="A717" s="2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2"/>
      <c r="AD717" s="2"/>
    </row>
    <row r="718" spans="1:30" ht="13.5" customHeight="1">
      <c r="A718" s="2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2"/>
      <c r="AD718" s="2"/>
    </row>
    <row r="719" spans="1:30" ht="13.5" customHeight="1">
      <c r="A719" s="2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2"/>
      <c r="AD719" s="2"/>
    </row>
    <row r="720" spans="1:30" ht="13.5" customHeight="1">
      <c r="A720" s="2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2"/>
      <c r="AD720" s="2"/>
    </row>
    <row r="721" spans="1:30" ht="13.5" customHeight="1">
      <c r="A721" s="2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2"/>
      <c r="AD721" s="2"/>
    </row>
    <row r="722" spans="1:30" ht="13.5" customHeight="1">
      <c r="A722" s="2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2"/>
      <c r="AD722" s="2"/>
    </row>
    <row r="723" spans="1:30" ht="13.5" customHeight="1">
      <c r="A723" s="2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2"/>
      <c r="AD723" s="2"/>
    </row>
    <row r="724" spans="1:30" ht="13.5" customHeight="1">
      <c r="A724" s="2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2"/>
      <c r="AD724" s="2"/>
    </row>
    <row r="725" spans="1:30" ht="13.5" customHeight="1">
      <c r="A725" s="2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2"/>
      <c r="AD725" s="2"/>
    </row>
    <row r="726" spans="1:30" ht="13.5" customHeight="1">
      <c r="A726" s="2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2"/>
      <c r="AD726" s="2"/>
    </row>
    <row r="727" spans="1:30" ht="13.5" customHeight="1">
      <c r="A727" s="2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2"/>
      <c r="AD727" s="2"/>
    </row>
    <row r="728" spans="1:30" ht="13.5" customHeight="1">
      <c r="A728" s="2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2"/>
      <c r="AD728" s="2"/>
    </row>
    <row r="729" spans="1:30" ht="13.5" customHeight="1">
      <c r="A729" s="2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2"/>
      <c r="AD729" s="2"/>
    </row>
    <row r="730" spans="1:30" ht="13.5" customHeight="1">
      <c r="A730" s="2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2"/>
      <c r="AD730" s="2"/>
    </row>
    <row r="731" spans="1:30" ht="13.5" customHeight="1">
      <c r="A731" s="2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2"/>
      <c r="AD731" s="2"/>
    </row>
    <row r="732" spans="1:30" ht="13.5" customHeight="1">
      <c r="A732" s="2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2"/>
      <c r="AD732" s="2"/>
    </row>
    <row r="733" spans="1:30" ht="13.5" customHeight="1">
      <c r="A733" s="2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2"/>
      <c r="AD733" s="2"/>
    </row>
    <row r="734" spans="1:30" ht="13.5" customHeight="1">
      <c r="A734" s="2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2"/>
      <c r="AD734" s="2"/>
    </row>
    <row r="735" spans="1:30" ht="13.5" customHeight="1">
      <c r="A735" s="2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2"/>
      <c r="AD735" s="2"/>
    </row>
    <row r="736" spans="1:30" ht="13.5" customHeight="1">
      <c r="A736" s="2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2"/>
      <c r="AD736" s="2"/>
    </row>
    <row r="737" spans="1:30" ht="13.5" customHeight="1">
      <c r="A737" s="2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2"/>
      <c r="AD737" s="2"/>
    </row>
    <row r="738" spans="1:30" ht="13.5" customHeight="1">
      <c r="A738" s="2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2"/>
      <c r="AD738" s="2"/>
    </row>
    <row r="739" spans="1:30" ht="13.5" customHeight="1">
      <c r="A739" s="2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2"/>
      <c r="AD739" s="2"/>
    </row>
    <row r="740" spans="1:30" ht="13.5" customHeight="1">
      <c r="A740" s="2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2"/>
      <c r="AD740" s="2"/>
    </row>
    <row r="741" spans="1:30" ht="13.5" customHeight="1">
      <c r="A741" s="2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2"/>
      <c r="AD741" s="2"/>
    </row>
    <row r="742" spans="1:30" ht="13.5" customHeight="1">
      <c r="A742" s="2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2"/>
      <c r="AD742" s="2"/>
    </row>
    <row r="743" spans="1:30" ht="13.5" customHeight="1">
      <c r="A743" s="2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2"/>
      <c r="AD743" s="2"/>
    </row>
    <row r="744" spans="1:30" ht="13.5" customHeight="1">
      <c r="A744" s="2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2"/>
      <c r="AD744" s="2"/>
    </row>
    <row r="745" spans="1:30" ht="13.5" customHeight="1">
      <c r="A745" s="2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2"/>
      <c r="AD745" s="2"/>
    </row>
    <row r="746" spans="1:30" ht="13.5" customHeight="1">
      <c r="A746" s="2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2"/>
      <c r="AD746" s="2"/>
    </row>
    <row r="747" spans="1:30" ht="13.5" customHeight="1">
      <c r="A747" s="2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2"/>
      <c r="AD747" s="2"/>
    </row>
    <row r="748" spans="1:30" ht="13.5" customHeight="1">
      <c r="A748" s="2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2"/>
      <c r="AD748" s="2"/>
    </row>
    <row r="749" spans="1:30" ht="13.5" customHeight="1">
      <c r="A749" s="2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2"/>
      <c r="AD749" s="2"/>
    </row>
    <row r="750" spans="1:30" ht="13.5" customHeight="1">
      <c r="A750" s="2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2"/>
      <c r="AD750" s="2"/>
    </row>
    <row r="751" spans="1:30" ht="13.5" customHeight="1">
      <c r="A751" s="2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2"/>
      <c r="AD751" s="2"/>
    </row>
    <row r="752" spans="1:30" ht="13.5" customHeight="1">
      <c r="A752" s="2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2"/>
      <c r="AD752" s="2"/>
    </row>
    <row r="753" spans="1:30" ht="13.5" customHeight="1">
      <c r="A753" s="2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2"/>
      <c r="AD753" s="2"/>
    </row>
    <row r="754" spans="1:30" ht="13.5" customHeight="1">
      <c r="A754" s="2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2"/>
      <c r="AD754" s="2"/>
    </row>
    <row r="755" spans="1:30" ht="13.5" customHeight="1">
      <c r="A755" s="2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2"/>
      <c r="AD755" s="2"/>
    </row>
    <row r="756" spans="1:30" ht="13.5" customHeight="1">
      <c r="A756" s="2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2"/>
      <c r="AD756" s="2"/>
    </row>
    <row r="757" spans="1:30" ht="13.5" customHeight="1">
      <c r="A757" s="2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2"/>
      <c r="AD757" s="2"/>
    </row>
    <row r="758" spans="1:30" ht="13.5" customHeight="1">
      <c r="A758" s="2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2"/>
      <c r="AD758" s="2"/>
    </row>
    <row r="759" spans="1:30" ht="13.5" customHeight="1">
      <c r="A759" s="2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2"/>
      <c r="AD759" s="2"/>
    </row>
    <row r="760" spans="1:30" ht="13.5" customHeight="1">
      <c r="A760" s="2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2"/>
      <c r="AD760" s="2"/>
    </row>
    <row r="761" spans="1:30" ht="13.5" customHeight="1">
      <c r="A761" s="2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2"/>
      <c r="AD761" s="2"/>
    </row>
    <row r="762" spans="1:30" ht="13.5" customHeight="1">
      <c r="A762" s="2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2"/>
      <c r="AD762" s="2"/>
    </row>
    <row r="763" spans="1:30" ht="13.5" customHeight="1">
      <c r="A763" s="2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2"/>
      <c r="AD763" s="2"/>
    </row>
    <row r="764" spans="1:30" ht="13.5" customHeight="1">
      <c r="A764" s="2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2"/>
      <c r="AD764" s="2"/>
    </row>
    <row r="765" spans="1:30" ht="13.5" customHeight="1">
      <c r="A765" s="2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2"/>
      <c r="AD765" s="2"/>
    </row>
    <row r="766" spans="1:30" ht="13.5" customHeight="1">
      <c r="A766" s="2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2"/>
      <c r="AD766" s="2"/>
    </row>
    <row r="767" spans="1:30" ht="13.5" customHeight="1">
      <c r="A767" s="2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2"/>
      <c r="AD767" s="2"/>
    </row>
    <row r="768" spans="1:30" ht="13.5" customHeight="1">
      <c r="A768" s="2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2"/>
      <c r="AD768" s="2"/>
    </row>
    <row r="769" spans="1:30" ht="13.5" customHeight="1">
      <c r="A769" s="2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2"/>
      <c r="AD769" s="2"/>
    </row>
    <row r="770" spans="1:30" ht="13.5" customHeight="1">
      <c r="A770" s="2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2"/>
      <c r="AD770" s="2"/>
    </row>
    <row r="771" spans="1:30" ht="13.5" customHeight="1">
      <c r="A771" s="2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2"/>
      <c r="AD771" s="2"/>
    </row>
    <row r="772" spans="1:30" ht="13.5" customHeight="1">
      <c r="A772" s="2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2"/>
      <c r="AD772" s="2"/>
    </row>
    <row r="773" spans="1:30" ht="13.5" customHeight="1">
      <c r="A773" s="2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2"/>
      <c r="AD773" s="2"/>
    </row>
    <row r="774" spans="1:30" ht="13.5" customHeight="1">
      <c r="A774" s="2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2"/>
      <c r="AD774" s="2"/>
    </row>
    <row r="775" spans="1:30" ht="13.5" customHeight="1">
      <c r="A775" s="2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2"/>
      <c r="AD775" s="2"/>
    </row>
    <row r="776" spans="1:30" ht="13.5" customHeight="1">
      <c r="A776" s="2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2"/>
      <c r="AD776" s="2"/>
    </row>
    <row r="777" spans="1:30" ht="13.5" customHeight="1">
      <c r="A777" s="2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2"/>
      <c r="AD777" s="2"/>
    </row>
    <row r="778" spans="1:30" ht="13.5" customHeight="1">
      <c r="A778" s="2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2"/>
      <c r="AD778" s="2"/>
    </row>
    <row r="779" spans="1:30" ht="13.5" customHeight="1">
      <c r="A779" s="2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2"/>
      <c r="AD779" s="2"/>
    </row>
    <row r="780" spans="1:30" ht="13.5" customHeight="1">
      <c r="A780" s="2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2"/>
      <c r="AD780" s="2"/>
    </row>
    <row r="781" spans="1:30" ht="13.5" customHeight="1">
      <c r="A781" s="2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2"/>
      <c r="AD781" s="2"/>
    </row>
    <row r="782" spans="1:30" ht="13.5" customHeight="1">
      <c r="A782" s="2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2"/>
      <c r="AD782" s="2"/>
    </row>
    <row r="783" spans="1:30" ht="13.5" customHeight="1">
      <c r="A783" s="2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2"/>
      <c r="AD783" s="2"/>
    </row>
    <row r="784" spans="1:30" ht="13.5" customHeight="1">
      <c r="A784" s="2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2"/>
      <c r="AD784" s="2"/>
    </row>
    <row r="785" spans="1:30" ht="13.5" customHeight="1">
      <c r="A785" s="2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2"/>
      <c r="AD785" s="2"/>
    </row>
    <row r="786" spans="1:30" ht="13.5" customHeight="1">
      <c r="A786" s="2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2"/>
      <c r="AD786" s="2"/>
    </row>
    <row r="787" spans="1:30" ht="13.5" customHeight="1">
      <c r="A787" s="2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2"/>
      <c r="AD787" s="2"/>
    </row>
    <row r="788" spans="1:30" ht="13.5" customHeight="1">
      <c r="A788" s="2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2"/>
      <c r="AD788" s="2"/>
    </row>
    <row r="789" spans="1:30" ht="13.5" customHeight="1">
      <c r="A789" s="2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2"/>
      <c r="AD789" s="2"/>
    </row>
    <row r="790" spans="1:30" ht="13.5" customHeight="1">
      <c r="A790" s="2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2"/>
      <c r="AD790" s="2"/>
    </row>
    <row r="791" spans="1:30" ht="13.5" customHeight="1">
      <c r="A791" s="2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2"/>
      <c r="AD791" s="2"/>
    </row>
    <row r="792" spans="1:30" ht="13.5" customHeight="1">
      <c r="A792" s="2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2"/>
      <c r="AD792" s="2"/>
    </row>
    <row r="793" spans="1:30" ht="13.5" customHeight="1">
      <c r="A793" s="2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2"/>
      <c r="AD793" s="2"/>
    </row>
    <row r="794" spans="1:30" ht="13.5" customHeight="1">
      <c r="A794" s="2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2"/>
      <c r="AD794" s="2"/>
    </row>
    <row r="795" spans="1:30" ht="13.5" customHeight="1">
      <c r="A795" s="2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2"/>
      <c r="AD795" s="2"/>
    </row>
    <row r="796" spans="1:30" ht="13.5" customHeight="1">
      <c r="A796" s="2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2"/>
      <c r="AD796" s="2"/>
    </row>
    <row r="797" spans="1:30" ht="13.5" customHeight="1">
      <c r="A797" s="2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2"/>
      <c r="AD797" s="2"/>
    </row>
    <row r="798" spans="1:30" ht="13.5" customHeight="1">
      <c r="A798" s="2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2"/>
      <c r="AD798" s="2"/>
    </row>
    <row r="799" spans="1:30" ht="13.5" customHeight="1">
      <c r="A799" s="2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2"/>
      <c r="AD799" s="2"/>
    </row>
    <row r="800" spans="1:30" ht="13.5" customHeight="1">
      <c r="A800" s="2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2"/>
      <c r="AD800" s="2"/>
    </row>
    <row r="801" spans="1:30" ht="13.5" customHeight="1">
      <c r="A801" s="2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2"/>
      <c r="AD801" s="2"/>
    </row>
    <row r="802" spans="1:30" ht="13.5" customHeight="1">
      <c r="A802" s="2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2"/>
      <c r="AD802" s="2"/>
    </row>
    <row r="803" spans="1:30" ht="13.5" customHeight="1">
      <c r="A803" s="2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2"/>
      <c r="AD803" s="2"/>
    </row>
    <row r="804" spans="1:30" ht="13.5" customHeight="1">
      <c r="A804" s="2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2"/>
      <c r="AD804" s="2"/>
    </row>
    <row r="805" spans="1:30" ht="13.5" customHeight="1">
      <c r="A805" s="2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2"/>
      <c r="AD805" s="2"/>
    </row>
    <row r="806" spans="1:30" ht="13.5" customHeight="1">
      <c r="A806" s="2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2"/>
      <c r="AD806" s="2"/>
    </row>
    <row r="807" spans="1:30" ht="13.5" customHeight="1">
      <c r="A807" s="2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2"/>
      <c r="AD807" s="2"/>
    </row>
    <row r="808" spans="1:30" ht="13.5" customHeight="1">
      <c r="A808" s="2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2"/>
      <c r="AD808" s="2"/>
    </row>
    <row r="809" spans="1:30" ht="13.5" customHeight="1">
      <c r="A809" s="2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2"/>
      <c r="AD809" s="2"/>
    </row>
    <row r="810" spans="1:30" ht="13.5" customHeight="1">
      <c r="A810" s="2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2"/>
      <c r="AD810" s="2"/>
    </row>
    <row r="811" spans="1:30" ht="13.5" customHeight="1">
      <c r="A811" s="2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2"/>
      <c r="AD811" s="2"/>
    </row>
    <row r="812" spans="1:30" ht="13.5" customHeight="1">
      <c r="A812" s="2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2"/>
      <c r="AD812" s="2"/>
    </row>
    <row r="813" spans="1:30" ht="13.5" customHeight="1">
      <c r="A813" s="2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2"/>
      <c r="AD813" s="2"/>
    </row>
    <row r="814" spans="1:30" ht="13.5" customHeight="1">
      <c r="A814" s="2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2"/>
      <c r="AD814" s="2"/>
    </row>
    <row r="815" spans="1:30" ht="13.5" customHeight="1">
      <c r="A815" s="2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2"/>
      <c r="AD815" s="2"/>
    </row>
    <row r="816" spans="1:30" ht="13.5" customHeight="1">
      <c r="A816" s="2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2"/>
      <c r="AD816" s="2"/>
    </row>
    <row r="817" spans="1:30" ht="13.5" customHeight="1">
      <c r="A817" s="2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2"/>
      <c r="AD817" s="2"/>
    </row>
    <row r="818" spans="1:30" ht="13.5" customHeight="1">
      <c r="A818" s="2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2"/>
      <c r="AD818" s="2"/>
    </row>
    <row r="819" spans="1:30" ht="13.5" customHeight="1">
      <c r="A819" s="2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2"/>
      <c r="AD819" s="2"/>
    </row>
    <row r="820" spans="1:30" ht="13.5" customHeight="1">
      <c r="A820" s="2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2"/>
      <c r="AD820" s="2"/>
    </row>
    <row r="821" spans="1:30" ht="13.5" customHeight="1">
      <c r="A821" s="2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2"/>
      <c r="AD821" s="2"/>
    </row>
    <row r="822" spans="1:30" ht="13.5" customHeight="1">
      <c r="A822" s="2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2"/>
      <c r="AD822" s="2"/>
    </row>
    <row r="823" spans="1:30" ht="13.5" customHeight="1">
      <c r="A823" s="2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2"/>
      <c r="AD823" s="2"/>
    </row>
    <row r="824" spans="1:30" ht="13.5" customHeight="1">
      <c r="A824" s="2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2"/>
      <c r="AD824" s="2"/>
    </row>
    <row r="825" spans="1:30" ht="13.5" customHeight="1">
      <c r="A825" s="2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2"/>
      <c r="AD825" s="2"/>
    </row>
    <row r="826" spans="1:30" ht="13.5" customHeight="1">
      <c r="A826" s="2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2"/>
      <c r="AD826" s="2"/>
    </row>
    <row r="827" spans="1:30" ht="13.5" customHeight="1">
      <c r="A827" s="2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2"/>
      <c r="AD827" s="2"/>
    </row>
    <row r="828" spans="1:30" ht="13.5" customHeight="1">
      <c r="A828" s="2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2"/>
      <c r="AD828" s="2"/>
    </row>
    <row r="829" spans="1:30" ht="13.5" customHeight="1">
      <c r="A829" s="2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2"/>
      <c r="AD829" s="2"/>
    </row>
    <row r="830" spans="1:30" ht="13.5" customHeight="1">
      <c r="A830" s="2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2"/>
      <c r="AD830" s="2"/>
    </row>
    <row r="831" spans="1:30" ht="13.5" customHeight="1">
      <c r="A831" s="2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2"/>
      <c r="AD831" s="2"/>
    </row>
    <row r="832" spans="1:30" ht="13.5" customHeight="1">
      <c r="A832" s="2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2"/>
      <c r="AD832" s="2"/>
    </row>
    <row r="833" spans="1:30" ht="13.5" customHeight="1">
      <c r="A833" s="2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2"/>
      <c r="AD833" s="2"/>
    </row>
    <row r="834" spans="1:30" ht="13.5" customHeight="1">
      <c r="A834" s="2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2"/>
      <c r="AD834" s="2"/>
    </row>
    <row r="835" spans="1:30" ht="13.5" customHeight="1">
      <c r="A835" s="2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2"/>
      <c r="AD835" s="2"/>
    </row>
    <row r="836" spans="1:30" ht="13.5" customHeight="1">
      <c r="A836" s="2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2"/>
      <c r="AD836" s="2"/>
    </row>
    <row r="837" spans="1:30" ht="13.5" customHeight="1">
      <c r="A837" s="2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2"/>
      <c r="AD837" s="2"/>
    </row>
    <row r="838" spans="1:30" ht="13.5" customHeight="1">
      <c r="A838" s="2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2"/>
      <c r="AD838" s="2"/>
    </row>
    <row r="839" spans="1:30" ht="13.5" customHeight="1">
      <c r="A839" s="2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2"/>
      <c r="AD839" s="2"/>
    </row>
    <row r="840" spans="1:30" ht="13.5" customHeight="1">
      <c r="A840" s="2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2"/>
      <c r="AD840" s="2"/>
    </row>
    <row r="841" spans="1:30" ht="13.5" customHeight="1">
      <c r="A841" s="2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2"/>
      <c r="AD841" s="2"/>
    </row>
    <row r="842" spans="1:30" ht="13.5" customHeight="1">
      <c r="A842" s="2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2"/>
      <c r="AD842" s="2"/>
    </row>
    <row r="843" spans="1:30" ht="13.5" customHeight="1">
      <c r="A843" s="2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2"/>
      <c r="AD843" s="2"/>
    </row>
    <row r="844" spans="1:30" ht="13.5" customHeight="1">
      <c r="A844" s="2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2"/>
      <c r="AD844" s="2"/>
    </row>
    <row r="845" spans="1:30" ht="13.5" customHeight="1">
      <c r="A845" s="2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2"/>
      <c r="AD845" s="2"/>
    </row>
    <row r="846" spans="1:30" ht="13.5" customHeight="1">
      <c r="A846" s="2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2"/>
      <c r="AD846" s="2"/>
    </row>
    <row r="847" spans="1:30" ht="13.5" customHeight="1">
      <c r="A847" s="2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2"/>
      <c r="AD847" s="2"/>
    </row>
    <row r="848" spans="1:30" ht="13.5" customHeight="1">
      <c r="A848" s="2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2"/>
      <c r="AD848" s="2"/>
    </row>
    <row r="849" spans="1:30" ht="13.5" customHeight="1">
      <c r="A849" s="2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2"/>
      <c r="AD849" s="2"/>
    </row>
    <row r="850" spans="1:30" ht="13.5" customHeight="1">
      <c r="A850" s="2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2"/>
      <c r="AD850" s="2"/>
    </row>
    <row r="851" spans="1:30" ht="13.5" customHeight="1">
      <c r="A851" s="2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2"/>
      <c r="AD851" s="2"/>
    </row>
    <row r="852" spans="1:30" ht="13.5" customHeight="1">
      <c r="A852" s="2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2"/>
      <c r="AD852" s="2"/>
    </row>
    <row r="853" spans="1:30" ht="13.5" customHeight="1">
      <c r="A853" s="2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2"/>
      <c r="AD853" s="2"/>
    </row>
    <row r="854" spans="1:30" ht="13.5" customHeight="1">
      <c r="A854" s="2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2"/>
      <c r="AD854" s="2"/>
    </row>
    <row r="855" spans="1:30" ht="13.5" customHeight="1">
      <c r="A855" s="2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2"/>
      <c r="AD855" s="2"/>
    </row>
    <row r="856" spans="1:30" ht="13.5" customHeight="1">
      <c r="A856" s="2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2"/>
      <c r="AD856" s="2"/>
    </row>
    <row r="857" spans="1:30" ht="13.5" customHeight="1">
      <c r="A857" s="2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2"/>
      <c r="AD857" s="2"/>
    </row>
    <row r="858" spans="1:30" ht="13.5" customHeight="1">
      <c r="A858" s="2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2"/>
      <c r="AD858" s="2"/>
    </row>
    <row r="859" spans="1:30" ht="13.5" customHeight="1">
      <c r="A859" s="2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2"/>
      <c r="AD859" s="2"/>
    </row>
    <row r="860" spans="1:30" ht="13.5" customHeight="1">
      <c r="A860" s="2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2"/>
      <c r="AD860" s="2"/>
    </row>
    <row r="861" spans="1:30" ht="13.5" customHeight="1">
      <c r="A861" s="2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2"/>
      <c r="AD861" s="2"/>
    </row>
    <row r="862" spans="1:30" ht="13.5" customHeight="1">
      <c r="A862" s="2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2"/>
      <c r="AD862" s="2"/>
    </row>
    <row r="863" spans="1:30" ht="13.5" customHeight="1">
      <c r="A863" s="2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2"/>
      <c r="AD863" s="2"/>
    </row>
    <row r="864" spans="1:30" ht="13.5" customHeight="1">
      <c r="A864" s="2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2"/>
      <c r="AD864" s="2"/>
    </row>
    <row r="865" spans="1:30" ht="13.5" customHeight="1">
      <c r="A865" s="2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2"/>
      <c r="AD865" s="2"/>
    </row>
    <row r="866" spans="1:30" ht="13.5" customHeight="1">
      <c r="A866" s="2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2"/>
      <c r="AD866" s="2"/>
    </row>
    <row r="867" spans="1:30" ht="13.5" customHeight="1">
      <c r="A867" s="2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2"/>
      <c r="AD867" s="2"/>
    </row>
    <row r="868" spans="1:30" ht="13.5" customHeight="1">
      <c r="A868" s="2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2"/>
      <c r="AD868" s="2"/>
    </row>
    <row r="869" spans="1:30" ht="13.5" customHeight="1">
      <c r="A869" s="2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2"/>
      <c r="AD869" s="2"/>
    </row>
    <row r="870" spans="1:30" ht="13.5" customHeight="1">
      <c r="A870" s="2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2"/>
      <c r="AD870" s="2"/>
    </row>
    <row r="871" spans="1:30" ht="13.5" customHeight="1">
      <c r="A871" s="2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2"/>
      <c r="AD871" s="2"/>
    </row>
    <row r="872" spans="1:30" ht="13.5" customHeight="1">
      <c r="A872" s="2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2"/>
      <c r="AD872" s="2"/>
    </row>
    <row r="873" spans="1:30" ht="13.5" customHeight="1">
      <c r="A873" s="2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2"/>
      <c r="AD873" s="2"/>
    </row>
    <row r="874" spans="1:30" ht="13.5" customHeight="1">
      <c r="A874" s="2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2"/>
      <c r="AD874" s="2"/>
    </row>
    <row r="875" spans="1:30" ht="13.5" customHeight="1">
      <c r="A875" s="2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2"/>
      <c r="AD875" s="2"/>
    </row>
    <row r="876" spans="1:30" ht="13.5" customHeight="1">
      <c r="A876" s="2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2"/>
      <c r="AD876" s="2"/>
    </row>
    <row r="877" spans="1:30" ht="13.5" customHeight="1">
      <c r="A877" s="2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2"/>
      <c r="AD877" s="2"/>
    </row>
    <row r="878" spans="1:30" ht="13.5" customHeight="1">
      <c r="A878" s="2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2"/>
      <c r="AD878" s="2"/>
    </row>
    <row r="879" spans="1:30" ht="13.5" customHeight="1">
      <c r="A879" s="2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2"/>
      <c r="AD879" s="2"/>
    </row>
    <row r="880" spans="1:30" ht="13.5" customHeight="1">
      <c r="A880" s="2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2"/>
      <c r="AD880" s="2"/>
    </row>
    <row r="881" spans="1:30" ht="13.5" customHeight="1">
      <c r="A881" s="2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2"/>
      <c r="AD881" s="2"/>
    </row>
    <row r="882" spans="1:30" ht="13.5" customHeight="1">
      <c r="A882" s="2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2"/>
      <c r="AD882" s="2"/>
    </row>
    <row r="883" spans="1:30" ht="13.5" customHeight="1">
      <c r="A883" s="2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2"/>
      <c r="AD883" s="2"/>
    </row>
    <row r="884" spans="1:30" ht="13.5" customHeight="1">
      <c r="A884" s="2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2"/>
      <c r="AD884" s="2"/>
    </row>
    <row r="885" spans="1:30" ht="13.5" customHeight="1">
      <c r="A885" s="2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2"/>
      <c r="AD885" s="2"/>
    </row>
    <row r="886" spans="1:30" ht="13.5" customHeight="1">
      <c r="A886" s="2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2"/>
      <c r="AD886" s="2"/>
    </row>
    <row r="887" spans="1:30" ht="13.5" customHeight="1">
      <c r="A887" s="2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2"/>
      <c r="AD887" s="2"/>
    </row>
    <row r="888" spans="1:30" ht="13.5" customHeight="1">
      <c r="A888" s="2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2"/>
      <c r="AD888" s="2"/>
    </row>
    <row r="889" spans="1:30" ht="13.5" customHeight="1">
      <c r="A889" s="2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2"/>
      <c r="AD889" s="2"/>
    </row>
    <row r="890" spans="1:30" ht="13.5" customHeight="1">
      <c r="A890" s="2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2"/>
      <c r="AD890" s="2"/>
    </row>
    <row r="891" spans="1:30" ht="13.5" customHeight="1">
      <c r="A891" s="2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2"/>
      <c r="AD891" s="2"/>
    </row>
    <row r="892" spans="1:30" ht="13.5" customHeight="1">
      <c r="A892" s="2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2"/>
      <c r="AD892" s="2"/>
    </row>
    <row r="893" spans="1:30" ht="13.5" customHeight="1">
      <c r="A893" s="2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2"/>
      <c r="AD893" s="2"/>
    </row>
    <row r="894" spans="1:30" ht="13.5" customHeight="1">
      <c r="A894" s="2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2"/>
      <c r="AD894" s="2"/>
    </row>
    <row r="895" spans="1:30" ht="13.5" customHeight="1">
      <c r="A895" s="2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2"/>
      <c r="AD895" s="2"/>
    </row>
    <row r="896" spans="1:30" ht="13.5" customHeight="1">
      <c r="A896" s="2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2"/>
      <c r="AD896" s="2"/>
    </row>
    <row r="897" spans="1:30" ht="13.5" customHeight="1">
      <c r="A897" s="2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2"/>
      <c r="AD897" s="2"/>
    </row>
    <row r="898" spans="1:30" ht="13.5" customHeight="1">
      <c r="A898" s="2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2"/>
      <c r="AD898" s="2"/>
    </row>
    <row r="899" spans="1:30" ht="13.5" customHeight="1">
      <c r="A899" s="2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2"/>
      <c r="AD899" s="2"/>
    </row>
    <row r="900" spans="1:30" ht="13.5" customHeight="1">
      <c r="A900" s="2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2"/>
      <c r="AD900" s="2"/>
    </row>
    <row r="901" spans="1:30" ht="13.5" customHeight="1">
      <c r="A901" s="2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2"/>
      <c r="AD901" s="2"/>
    </row>
    <row r="902" spans="1:30" ht="13.5" customHeight="1">
      <c r="A902" s="2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2"/>
      <c r="AD902" s="2"/>
    </row>
    <row r="903" spans="1:30" ht="13.5" customHeight="1">
      <c r="A903" s="2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2"/>
      <c r="AD903" s="2"/>
    </row>
    <row r="904" spans="1:30" ht="13.5" customHeight="1">
      <c r="A904" s="2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2"/>
      <c r="AD904" s="2"/>
    </row>
    <row r="905" spans="1:30" ht="13.5" customHeight="1">
      <c r="A905" s="2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2"/>
      <c r="AD905" s="2"/>
    </row>
    <row r="906" spans="1:30" ht="13.5" customHeight="1">
      <c r="A906" s="2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2"/>
      <c r="AD906" s="2"/>
    </row>
    <row r="907" spans="1:30" ht="13.5" customHeight="1">
      <c r="A907" s="2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2"/>
      <c r="AD907" s="2"/>
    </row>
    <row r="908" spans="1:30" ht="13.5" customHeight="1">
      <c r="A908" s="2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2"/>
      <c r="AD908" s="2"/>
    </row>
    <row r="909" spans="1:30" ht="13.5" customHeight="1">
      <c r="A909" s="2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2"/>
      <c r="AD909" s="2"/>
    </row>
    <row r="910" spans="1:30" ht="13.5" customHeight="1">
      <c r="A910" s="2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2"/>
      <c r="AD910" s="2"/>
    </row>
    <row r="911" spans="1:30" ht="13.5" customHeight="1">
      <c r="A911" s="2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2"/>
      <c r="AD911" s="2"/>
    </row>
    <row r="912" spans="1:30" ht="13.5" customHeight="1">
      <c r="A912" s="2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2"/>
      <c r="AD912" s="2"/>
    </row>
    <row r="913" spans="1:30" ht="13.5" customHeight="1">
      <c r="A913" s="2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2"/>
      <c r="AD913" s="2"/>
    </row>
    <row r="914" spans="1:30" ht="13.5" customHeight="1">
      <c r="A914" s="2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2"/>
      <c r="AD914" s="2"/>
    </row>
    <row r="915" spans="1:30" ht="13.5" customHeight="1">
      <c r="A915" s="2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2"/>
      <c r="AD915" s="2"/>
    </row>
    <row r="916" spans="1:30" ht="13.5" customHeight="1">
      <c r="A916" s="2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2"/>
      <c r="AD916" s="2"/>
    </row>
    <row r="917" spans="1:30" ht="13.5" customHeight="1">
      <c r="A917" s="2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2"/>
      <c r="AD917" s="2"/>
    </row>
    <row r="918" spans="1:30" ht="13.5" customHeight="1">
      <c r="A918" s="2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2"/>
      <c r="AD918" s="2"/>
    </row>
    <row r="919" spans="1:30" ht="13.5" customHeight="1">
      <c r="A919" s="2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2"/>
      <c r="AD919" s="2"/>
    </row>
    <row r="920" spans="1:30" ht="13.5" customHeight="1">
      <c r="A920" s="2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2"/>
      <c r="AD920" s="2"/>
    </row>
    <row r="921" spans="1:30" ht="13.5" customHeight="1">
      <c r="A921" s="2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2"/>
      <c r="AD921" s="2"/>
    </row>
    <row r="922" spans="1:30" ht="13.5" customHeight="1">
      <c r="A922" s="2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2"/>
      <c r="AD922" s="2"/>
    </row>
    <row r="923" spans="1:30" ht="13.5" customHeight="1">
      <c r="A923" s="2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2"/>
      <c r="AD923" s="2"/>
    </row>
    <row r="924" spans="1:30" ht="13.5" customHeight="1">
      <c r="A924" s="2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2"/>
      <c r="AD924" s="2"/>
    </row>
    <row r="925" spans="1:30" ht="13.5" customHeight="1">
      <c r="A925" s="2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2"/>
      <c r="AD925" s="2"/>
    </row>
    <row r="926" spans="1:30" ht="13.5" customHeight="1">
      <c r="A926" s="2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2"/>
      <c r="AD926" s="2"/>
    </row>
    <row r="927" spans="1:30" ht="13.5" customHeight="1">
      <c r="A927" s="2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2"/>
      <c r="AD927" s="2"/>
    </row>
    <row r="928" spans="1:30" ht="13.5" customHeight="1">
      <c r="A928" s="2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2"/>
      <c r="AD928" s="2"/>
    </row>
    <row r="929" spans="1:30" ht="13.5" customHeight="1">
      <c r="A929" s="2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2"/>
      <c r="AD929" s="2"/>
    </row>
    <row r="930" spans="1:30" ht="13.5" customHeight="1">
      <c r="A930" s="2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2"/>
      <c r="AD930" s="2"/>
    </row>
    <row r="931" spans="1:30" ht="13.5" customHeight="1">
      <c r="A931" s="2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2"/>
      <c r="AD931" s="2"/>
    </row>
    <row r="932" spans="1:30" ht="13.5" customHeight="1">
      <c r="A932" s="2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2"/>
      <c r="AD932" s="2"/>
    </row>
    <row r="933" spans="1:30" ht="13.5" customHeight="1">
      <c r="A933" s="2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2"/>
      <c r="AD933" s="2"/>
    </row>
    <row r="934" spans="1:30" ht="13.5" customHeight="1">
      <c r="A934" s="2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2"/>
      <c r="AD934" s="2"/>
    </row>
    <row r="935" spans="1:30" ht="13.5" customHeight="1">
      <c r="A935" s="2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2"/>
      <c r="AD935" s="2"/>
    </row>
    <row r="936" spans="1:30" ht="13.5" customHeight="1">
      <c r="A936" s="2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2"/>
      <c r="AD936" s="2"/>
    </row>
    <row r="937" spans="1:30" ht="13.5" customHeight="1">
      <c r="A937" s="2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2"/>
      <c r="AD937" s="2"/>
    </row>
    <row r="938" spans="1:30" ht="13.5" customHeight="1">
      <c r="A938" s="2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2"/>
      <c r="AD938" s="2"/>
    </row>
    <row r="939" spans="1:30" ht="13.5" customHeight="1">
      <c r="A939" s="2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2"/>
      <c r="AD939" s="2"/>
    </row>
    <row r="940" spans="1:30" ht="13.5" customHeight="1">
      <c r="A940" s="2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2"/>
      <c r="AD940" s="2"/>
    </row>
    <row r="941" spans="1:30" ht="13.5" customHeight="1">
      <c r="A941" s="2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2"/>
      <c r="AD941" s="2"/>
    </row>
    <row r="942" spans="1:30" ht="13.5" customHeight="1">
      <c r="A942" s="2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2"/>
      <c r="AD942" s="2"/>
    </row>
    <row r="943" spans="1:30" ht="13.5" customHeight="1">
      <c r="A943" s="2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2"/>
      <c r="AD943" s="2"/>
    </row>
    <row r="944" spans="1:30" ht="13.5" customHeight="1">
      <c r="A944" s="2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2"/>
      <c r="AD944" s="2"/>
    </row>
    <row r="945" spans="1:30" ht="13.5" customHeight="1">
      <c r="A945" s="2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2"/>
      <c r="AD945" s="2"/>
    </row>
    <row r="946" spans="1:30" ht="13.5" customHeight="1">
      <c r="A946" s="2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2"/>
      <c r="AD946" s="2"/>
    </row>
    <row r="947" spans="1:30" ht="13.5" customHeight="1">
      <c r="A947" s="2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2"/>
      <c r="AD947" s="2"/>
    </row>
    <row r="948" spans="1:30" ht="13.5" customHeight="1">
      <c r="A948" s="2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2"/>
      <c r="AD948" s="2"/>
    </row>
    <row r="949" spans="1:30" ht="13.5" customHeight="1">
      <c r="A949" s="2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2"/>
      <c r="AD949" s="2"/>
    </row>
    <row r="950" spans="1:30" ht="13.5" customHeight="1">
      <c r="A950" s="2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2"/>
      <c r="AD950" s="2"/>
    </row>
    <row r="951" spans="1:30" ht="13.5" customHeight="1">
      <c r="A951" s="2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2"/>
      <c r="AD951" s="2"/>
    </row>
    <row r="952" spans="1:30" ht="13.5" customHeight="1">
      <c r="A952" s="2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2"/>
      <c r="AD952" s="2"/>
    </row>
    <row r="953" spans="1:30" ht="13.5" customHeight="1">
      <c r="A953" s="2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2"/>
      <c r="AD953" s="2"/>
    </row>
    <row r="954" spans="1:30" ht="13.5" customHeight="1">
      <c r="A954" s="2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2"/>
      <c r="AD954" s="2"/>
    </row>
    <row r="955" spans="1:30" ht="13.5" customHeight="1">
      <c r="A955" s="2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2"/>
      <c r="AD955" s="2"/>
    </row>
    <row r="956" spans="1:30" ht="13.5" customHeight="1">
      <c r="A956" s="2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2"/>
      <c r="AD956" s="2"/>
    </row>
    <row r="957" spans="1:30" ht="13.5" customHeight="1">
      <c r="A957" s="2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2"/>
      <c r="AD957" s="2"/>
    </row>
    <row r="958" spans="1:30" ht="13.5" customHeight="1">
      <c r="A958" s="2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2"/>
      <c r="AD958" s="2"/>
    </row>
    <row r="959" spans="1:30" ht="13.5" customHeight="1">
      <c r="A959" s="2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2"/>
      <c r="AD959" s="2"/>
    </row>
    <row r="960" spans="1:30" ht="13.5" customHeight="1">
      <c r="A960" s="2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2"/>
      <c r="AD960" s="2"/>
    </row>
    <row r="961" spans="1:30" ht="13.5" customHeight="1">
      <c r="A961" s="2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2"/>
      <c r="AD961" s="2"/>
    </row>
    <row r="962" spans="1:30" ht="13.5" customHeight="1">
      <c r="A962" s="2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2"/>
      <c r="AD962" s="2"/>
    </row>
    <row r="963" spans="1:30" ht="13.5" customHeight="1">
      <c r="A963" s="2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2"/>
      <c r="AD963" s="2"/>
    </row>
    <row r="964" spans="1:30" ht="13.5" customHeight="1">
      <c r="A964" s="2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2"/>
      <c r="AD964" s="2"/>
    </row>
    <row r="965" spans="1:30" ht="13.5" customHeight="1">
      <c r="A965" s="2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2"/>
      <c r="AD965" s="2"/>
    </row>
    <row r="966" spans="1:30" ht="13.5" customHeight="1">
      <c r="A966" s="2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2"/>
      <c r="AD966" s="2"/>
    </row>
    <row r="967" spans="1:30" ht="13.5" customHeight="1">
      <c r="A967" s="2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2"/>
      <c r="AD967" s="2"/>
    </row>
    <row r="968" spans="1:30" ht="13.5" customHeight="1">
      <c r="A968" s="2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2"/>
      <c r="AD968" s="2"/>
    </row>
    <row r="969" spans="1:30" ht="13.5" customHeight="1">
      <c r="A969" s="2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2"/>
      <c r="AD969" s="2"/>
    </row>
    <row r="970" spans="1:30" ht="13.5" customHeight="1">
      <c r="A970" s="2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2"/>
      <c r="AD970" s="2"/>
    </row>
    <row r="971" spans="1:30" ht="13.5" customHeight="1">
      <c r="A971" s="2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2"/>
      <c r="AD971" s="2"/>
    </row>
    <row r="972" spans="1:30" ht="13.5" customHeight="1">
      <c r="A972" s="2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2"/>
      <c r="AD972" s="2"/>
    </row>
    <row r="973" spans="1:30" ht="13.5" customHeight="1">
      <c r="A973" s="2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2"/>
      <c r="AD973" s="2"/>
    </row>
    <row r="974" spans="1:30" ht="13.5" customHeight="1">
      <c r="A974" s="2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2"/>
      <c r="AD974" s="2"/>
    </row>
    <row r="975" spans="1:30" ht="13.5" customHeight="1">
      <c r="A975" s="2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2"/>
      <c r="AD975" s="2"/>
    </row>
    <row r="976" spans="1:30" ht="13.5" customHeight="1">
      <c r="A976" s="2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2"/>
      <c r="AD976" s="2"/>
    </row>
    <row r="977" spans="1:30" ht="13.5" customHeight="1">
      <c r="A977" s="2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2"/>
      <c r="AD977" s="2"/>
    </row>
    <row r="978" spans="1:30" ht="13.5" customHeight="1">
      <c r="A978" s="2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2"/>
      <c r="AD978" s="2"/>
    </row>
    <row r="979" spans="1:30" ht="13.5" customHeight="1">
      <c r="A979" s="2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2"/>
      <c r="AD979" s="2"/>
    </row>
    <row r="980" spans="1:30" ht="13.5" customHeight="1">
      <c r="A980" s="2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2"/>
      <c r="AD980" s="2"/>
    </row>
    <row r="981" spans="1:30" ht="13.5" customHeight="1">
      <c r="A981" s="2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2"/>
      <c r="AD981" s="2"/>
    </row>
    <row r="982" spans="1:30" ht="13.5" customHeight="1">
      <c r="A982" s="2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2"/>
      <c r="AD982" s="2"/>
    </row>
    <row r="983" spans="1:30" ht="13.5" customHeight="1">
      <c r="A983" s="2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2"/>
      <c r="AD983" s="2"/>
    </row>
    <row r="984" spans="1:30" ht="13.5" customHeight="1">
      <c r="A984" s="2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2"/>
      <c r="AD984" s="2"/>
    </row>
    <row r="985" spans="1:30" ht="13.5" customHeight="1">
      <c r="A985" s="2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2"/>
      <c r="AD985" s="2"/>
    </row>
    <row r="986" spans="1:30" ht="13.5" customHeight="1">
      <c r="A986" s="2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2"/>
      <c r="AD986" s="2"/>
    </row>
    <row r="987" spans="1:30" ht="13.5" customHeight="1">
      <c r="A987" s="2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2"/>
      <c r="AD987" s="2"/>
    </row>
    <row r="988" spans="1:30" ht="13.5" customHeight="1">
      <c r="A988" s="2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2"/>
      <c r="AD988" s="2"/>
    </row>
    <row r="989" spans="1:30" ht="13.5" customHeight="1">
      <c r="A989" s="2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2"/>
      <c r="AD989" s="2"/>
    </row>
    <row r="990" spans="1:30" ht="13.5" customHeight="1">
      <c r="A990" s="2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2"/>
      <c r="AD990" s="2"/>
    </row>
    <row r="991" spans="1:30" ht="13.5" customHeight="1">
      <c r="A991" s="2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2"/>
      <c r="AD991" s="2"/>
    </row>
    <row r="992" spans="1:30" ht="13.5" customHeight="1">
      <c r="A992" s="2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2"/>
      <c r="AD992" s="2"/>
    </row>
    <row r="993" spans="1:30" ht="13.5" customHeight="1">
      <c r="A993" s="2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2"/>
      <c r="AD993" s="2"/>
    </row>
    <row r="994" spans="1:30" ht="13.5" customHeight="1">
      <c r="A994" s="2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2"/>
      <c r="AD994" s="2"/>
    </row>
    <row r="995" spans="1:30" ht="13.5" customHeight="1">
      <c r="A995" s="2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2"/>
      <c r="AD995" s="2"/>
    </row>
    <row r="996" spans="1:30" ht="13.5" customHeight="1">
      <c r="A996" s="2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2"/>
      <c r="AD996" s="2"/>
    </row>
    <row r="997" spans="1:30" ht="13.5" customHeight="1">
      <c r="A997" s="2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2"/>
      <c r="AD997" s="2"/>
    </row>
    <row r="998" spans="1:30" ht="13.5" customHeight="1">
      <c r="A998" s="2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2"/>
      <c r="AD998" s="2"/>
    </row>
    <row r="999" spans="1:30" ht="13.5" customHeight="1">
      <c r="A999" s="2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2"/>
      <c r="AD999" s="2"/>
    </row>
    <row r="1000" spans="1:30" ht="13.5" customHeight="1">
      <c r="A1000" s="2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2"/>
      <c r="AD1000" s="2"/>
    </row>
    <row r="1001" spans="1:30" ht="13.5" customHeight="1">
      <c r="A1001" s="2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2"/>
      <c r="AD1001" s="2"/>
    </row>
    <row r="1002" spans="1:30" ht="13.5" customHeight="1">
      <c r="A1002" s="2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2"/>
      <c r="AD1002" s="2"/>
    </row>
    <row r="1003" spans="1:30" ht="13.5" customHeight="1">
      <c r="A1003" s="2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2"/>
      <c r="AD1003" s="2"/>
    </row>
    <row r="1004" spans="1:30" ht="13.5" customHeight="1">
      <c r="A1004" s="2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2"/>
      <c r="AD1004" s="2"/>
    </row>
    <row r="1005" spans="1:30" ht="13.5" customHeight="1">
      <c r="A1005" s="2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2"/>
      <c r="AD1005" s="2"/>
    </row>
    <row r="1006" spans="1:30" ht="13.5" customHeight="1">
      <c r="A1006" s="2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2"/>
      <c r="AD1006" s="2"/>
    </row>
    <row r="1007" spans="1:30" ht="13.5" customHeight="1">
      <c r="A1007" s="2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2"/>
      <c r="AD1007" s="2"/>
    </row>
    <row r="1008" spans="1:30" ht="13.5" customHeight="1">
      <c r="A1008" s="2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2"/>
      <c r="AD1008" s="2"/>
    </row>
    <row r="1009" spans="1:30" ht="13.5" customHeight="1">
      <c r="A1009" s="2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2"/>
      <c r="AD1009" s="2"/>
    </row>
    <row r="1010" spans="1:30" ht="13.5" customHeight="1">
      <c r="A1010" s="2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2"/>
      <c r="AD1010" s="2"/>
    </row>
    <row r="1011" spans="1:30" ht="13.5" customHeight="1">
      <c r="A1011" s="2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2"/>
      <c r="AD1011" s="2"/>
    </row>
    <row r="1012" spans="1:30" ht="13.5" customHeight="1">
      <c r="A1012" s="2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2"/>
      <c r="AD1012" s="2"/>
    </row>
    <row r="1013" spans="1:30" ht="13.5" customHeight="1">
      <c r="A1013" s="2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  <c r="AB1013" s="5"/>
      <c r="AC1013" s="2"/>
      <c r="AD1013" s="2"/>
    </row>
    <row r="1014" spans="1:30" ht="13.5" customHeight="1">
      <c r="A1014" s="2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2"/>
      <c r="AD1014" s="2"/>
    </row>
    <row r="1015" spans="1:30" ht="13.5" customHeight="1">
      <c r="A1015" s="2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2"/>
      <c r="AD1015" s="2"/>
    </row>
    <row r="1016" spans="1:30" ht="13.5" customHeight="1">
      <c r="A1016" s="2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  <c r="AA1016" s="5"/>
      <c r="AB1016" s="5"/>
      <c r="AC1016" s="2"/>
      <c r="AD1016" s="2"/>
    </row>
    <row r="1017" spans="1:30" ht="13.5" customHeight="1">
      <c r="A1017" s="2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2"/>
      <c r="AD1017" s="2"/>
    </row>
    <row r="1018" spans="1:30" ht="13.5" customHeight="1">
      <c r="A1018" s="2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2"/>
      <c r="AD1018" s="2"/>
    </row>
    <row r="1019" spans="1:30" ht="13.5" customHeight="1">
      <c r="A1019" s="2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  <c r="AA1019" s="5"/>
      <c r="AB1019" s="5"/>
      <c r="AC1019" s="2"/>
      <c r="AD1019" s="2"/>
    </row>
    <row r="1020" spans="1:30" ht="13.5" customHeight="1">
      <c r="A1020" s="2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  <c r="AA1020" s="5"/>
      <c r="AB1020" s="5"/>
      <c r="AC1020" s="2"/>
      <c r="AD1020" s="2"/>
    </row>
    <row r="1021" spans="1:30" ht="13.5" customHeight="1">
      <c r="A1021" s="2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2"/>
      <c r="AD1021" s="2"/>
    </row>
    <row r="1022" spans="1:30" ht="13.5" customHeight="1">
      <c r="A1022" s="2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  <c r="Y1022" s="5"/>
      <c r="Z1022" s="5"/>
      <c r="AA1022" s="5"/>
      <c r="AB1022" s="5"/>
      <c r="AC1022" s="2"/>
      <c r="AD1022" s="2"/>
    </row>
    <row r="1023" spans="1:30" ht="13.5" customHeight="1">
      <c r="A1023" s="2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  <c r="Y1023" s="5"/>
      <c r="Z1023" s="5"/>
      <c r="AA1023" s="5"/>
      <c r="AB1023" s="5"/>
      <c r="AC1023" s="2"/>
      <c r="AD1023" s="2"/>
    </row>
    <row r="1024" spans="1:30" ht="13.5" customHeight="1">
      <c r="A1024" s="2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/>
      <c r="AB1024" s="5"/>
      <c r="AC1024" s="2"/>
      <c r="AD1024" s="2"/>
    </row>
    <row r="1025" spans="1:30" ht="13.5" customHeight="1">
      <c r="A1025" s="2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  <c r="Q1025" s="5"/>
      <c r="R1025" s="5"/>
      <c r="S1025" s="5"/>
      <c r="T1025" s="5"/>
      <c r="U1025" s="5"/>
      <c r="V1025" s="5"/>
      <c r="W1025" s="5"/>
      <c r="X1025" s="5"/>
      <c r="Y1025" s="5"/>
      <c r="Z1025" s="5"/>
      <c r="AA1025" s="5"/>
      <c r="AB1025" s="5"/>
      <c r="AC1025" s="2"/>
      <c r="AD1025" s="2"/>
    </row>
    <row r="1026" spans="1:30" ht="13.5" customHeight="1">
      <c r="A1026" s="2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  <c r="Q1026" s="5"/>
      <c r="R1026" s="5"/>
      <c r="S1026" s="5"/>
      <c r="T1026" s="5"/>
      <c r="U1026" s="5"/>
      <c r="V1026" s="5"/>
      <c r="W1026" s="5"/>
      <c r="X1026" s="5"/>
      <c r="Y1026" s="5"/>
      <c r="Z1026" s="5"/>
      <c r="AA1026" s="5"/>
      <c r="AB1026" s="5"/>
      <c r="AC1026" s="2"/>
      <c r="AD1026" s="2"/>
    </row>
    <row r="1027" spans="1:30" ht="13.5" customHeight="1">
      <c r="A1027" s="2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  <c r="AA1027" s="5"/>
      <c r="AB1027" s="5"/>
      <c r="AC1027" s="2"/>
      <c r="AD1027" s="2"/>
    </row>
    <row r="1028" spans="1:30" ht="13.5" customHeight="1">
      <c r="A1028" s="2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  <c r="Q1028" s="5"/>
      <c r="R1028" s="5"/>
      <c r="S1028" s="5"/>
      <c r="T1028" s="5"/>
      <c r="U1028" s="5"/>
      <c r="V1028" s="5"/>
      <c r="W1028" s="5"/>
      <c r="X1028" s="5"/>
      <c r="Y1028" s="5"/>
      <c r="Z1028" s="5"/>
      <c r="AA1028" s="5"/>
      <c r="AB1028" s="5"/>
      <c r="AC1028" s="2"/>
      <c r="AD1028" s="2"/>
    </row>
    <row r="1029" spans="1:30" ht="13.5" customHeight="1">
      <c r="A1029" s="2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  <c r="Q1029" s="5"/>
      <c r="R1029" s="5"/>
      <c r="S1029" s="5"/>
      <c r="T1029" s="5"/>
      <c r="U1029" s="5"/>
      <c r="V1029" s="5"/>
      <c r="W1029" s="5"/>
      <c r="X1029" s="5"/>
      <c r="Y1029" s="5"/>
      <c r="Z1029" s="5"/>
      <c r="AA1029" s="5"/>
      <c r="AB1029" s="5"/>
      <c r="AC1029" s="2"/>
      <c r="AD1029" s="2"/>
    </row>
    <row r="1030" spans="1:30" ht="13.5" customHeight="1">
      <c r="A1030" s="2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/>
      <c r="AB1030" s="5"/>
      <c r="AC1030" s="2"/>
      <c r="AD1030" s="2"/>
    </row>
    <row r="1031" spans="1:30" ht="13.5" customHeight="1">
      <c r="A1031" s="2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  <c r="Q1031" s="5"/>
      <c r="R1031" s="5"/>
      <c r="S1031" s="5"/>
      <c r="T1031" s="5"/>
      <c r="U1031" s="5"/>
      <c r="V1031" s="5"/>
      <c r="W1031" s="5"/>
      <c r="X1031" s="5"/>
      <c r="Y1031" s="5"/>
      <c r="Z1031" s="5"/>
      <c r="AA1031" s="5"/>
      <c r="AB1031" s="5"/>
      <c r="AC1031" s="2"/>
      <c r="AD1031" s="2"/>
    </row>
    <row r="1032" spans="1:30" ht="13.5" customHeight="1">
      <c r="A1032" s="2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  <c r="Q1032" s="5"/>
      <c r="R1032" s="5"/>
      <c r="S1032" s="5"/>
      <c r="T1032" s="5"/>
      <c r="U1032" s="5"/>
      <c r="V1032" s="5"/>
      <c r="W1032" s="5"/>
      <c r="X1032" s="5"/>
      <c r="Y1032" s="5"/>
      <c r="Z1032" s="5"/>
      <c r="AA1032" s="5"/>
      <c r="AB1032" s="5"/>
      <c r="AC1032" s="2"/>
      <c r="AD1032" s="2"/>
    </row>
    <row r="1033" spans="1:30" ht="13.5" customHeight="1">
      <c r="A1033" s="2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  <c r="AA1033" s="5"/>
      <c r="AB1033" s="5"/>
      <c r="AC1033" s="2"/>
      <c r="AD1033" s="2"/>
    </row>
    <row r="1034" spans="1:30" ht="13.5" customHeight="1">
      <c r="A1034" s="2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  <c r="Q1034" s="5"/>
      <c r="R1034" s="5"/>
      <c r="S1034" s="5"/>
      <c r="T1034" s="5"/>
      <c r="U1034" s="5"/>
      <c r="V1034" s="5"/>
      <c r="W1034" s="5"/>
      <c r="X1034" s="5"/>
      <c r="Y1034" s="5"/>
      <c r="Z1034" s="5"/>
      <c r="AA1034" s="5"/>
      <c r="AB1034" s="5"/>
      <c r="AC1034" s="2"/>
      <c r="AD1034" s="2"/>
    </row>
    <row r="1035" spans="1:30" ht="13.5" customHeight="1">
      <c r="A1035" s="2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  <c r="Q1035" s="5"/>
      <c r="R1035" s="5"/>
      <c r="S1035" s="5"/>
      <c r="T1035" s="5"/>
      <c r="U1035" s="5"/>
      <c r="V1035" s="5"/>
      <c r="W1035" s="5"/>
      <c r="X1035" s="5"/>
      <c r="Y1035" s="5"/>
      <c r="Z1035" s="5"/>
      <c r="AA1035" s="5"/>
      <c r="AB1035" s="5"/>
      <c r="AC1035" s="2"/>
      <c r="AD1035" s="2"/>
    </row>
    <row r="1036" spans="1:30" ht="13.5" customHeight="1">
      <c r="A1036" s="2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/>
      <c r="AB1036" s="5"/>
      <c r="AC1036" s="2"/>
      <c r="AD1036" s="2"/>
    </row>
    <row r="1037" spans="1:30" ht="13.5" customHeight="1">
      <c r="A1037" s="2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  <c r="Q1037" s="5"/>
      <c r="R1037" s="5"/>
      <c r="S1037" s="5"/>
      <c r="T1037" s="5"/>
      <c r="U1037" s="5"/>
      <c r="V1037" s="5"/>
      <c r="W1037" s="5"/>
      <c r="X1037" s="5"/>
      <c r="Y1037" s="5"/>
      <c r="Z1037" s="5"/>
      <c r="AA1037" s="2"/>
      <c r="AB1037" s="5"/>
      <c r="AC1037" s="2"/>
      <c r="AD1037" s="2"/>
    </row>
    <row r="1038" spans="1:30" ht="13.5" customHeight="1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5"/>
      <c r="R1038" s="5"/>
      <c r="S1038" s="5"/>
      <c r="T1038" s="5"/>
      <c r="U1038" s="5"/>
      <c r="V1038" s="5"/>
      <c r="W1038" s="5"/>
      <c r="X1038" s="5"/>
      <c r="Y1038" s="5"/>
      <c r="Z1038" s="5"/>
      <c r="AA1038" s="2"/>
      <c r="AB1038" s="5"/>
      <c r="AC1038" s="2"/>
      <c r="AD1038" s="2"/>
    </row>
    <row r="1039" spans="1:30" ht="13.5" customHeight="1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5"/>
      <c r="R1039" s="5"/>
      <c r="S1039" s="5"/>
      <c r="T1039" s="5"/>
      <c r="U1039" s="2"/>
      <c r="V1039" s="2"/>
      <c r="W1039" s="2"/>
      <c r="X1039" s="2"/>
      <c r="Y1039" s="2"/>
      <c r="Z1039" s="2"/>
      <c r="AA1039" s="2"/>
      <c r="AB1039" s="5"/>
      <c r="AC1039" s="2"/>
      <c r="AD1039" s="2"/>
    </row>
    <row r="1040" spans="1:30" ht="13.5" customHeight="1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5"/>
      <c r="R1040" s="5"/>
      <c r="S1040" s="5"/>
      <c r="T1040" s="5"/>
      <c r="U1040" s="2"/>
      <c r="V1040" s="2"/>
      <c r="W1040" s="2"/>
      <c r="X1040" s="2"/>
      <c r="Y1040" s="2"/>
      <c r="Z1040" s="2"/>
      <c r="AA1040" s="2"/>
      <c r="AB1040" s="5"/>
      <c r="AC1040" s="2"/>
      <c r="AD1040" s="2"/>
    </row>
  </sheetData>
  <sheetProtection sheet="1" objects="1" scenarios="1"/>
  <mergeCells count="2">
    <mergeCell ref="N4:O4"/>
    <mergeCell ref="C4:E4"/>
  </mergeCells>
  <dataValidations count="1">
    <dataValidation type="list" allowBlank="1" showInputMessage="1" showErrorMessage="1" sqref="E8:E56" xr:uid="{00000000-0002-0000-0000-000000000000}">
      <formula1>"Yes,No"</formula1>
    </dataValidation>
  </dataValidations>
  <pageMargins left="0.7" right="0.7" top="0.75" bottom="0.75" header="0.3" footer="0.3"/>
  <pageSetup orientation="portrait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00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5.21875" defaultRowHeight="15" customHeight="1"/>
  <cols>
    <col min="1" max="1" width="8.44140625" style="21" customWidth="1"/>
    <col min="2" max="2" width="13.33203125" style="21" customWidth="1"/>
    <col min="3" max="3" width="23.44140625" style="21" customWidth="1"/>
    <col min="4" max="4" width="33.44140625" style="21" customWidth="1"/>
    <col min="5" max="5" width="10.88671875" style="21" customWidth="1"/>
    <col min="6" max="6" width="11.21875" style="21" customWidth="1"/>
    <col min="7" max="7" width="16.44140625" style="21" customWidth="1"/>
    <col min="8" max="8" width="18" style="21" customWidth="1"/>
    <col min="9" max="9" width="16.33203125" style="21" customWidth="1"/>
    <col min="10" max="27" width="7.6640625" style="21" customWidth="1"/>
    <col min="28" max="28" width="15.21875" style="21" customWidth="1"/>
    <col min="29" max="16384" width="15.21875" style="21"/>
  </cols>
  <sheetData>
    <row r="1" spans="1:27" ht="30" customHeight="1">
      <c r="A1" s="22" t="s">
        <v>28</v>
      </c>
      <c r="B1" s="22" t="s">
        <v>8</v>
      </c>
      <c r="C1" s="22" t="s">
        <v>12</v>
      </c>
      <c r="D1" s="23" t="s">
        <v>13</v>
      </c>
      <c r="E1" s="22" t="s">
        <v>29</v>
      </c>
      <c r="F1" s="22" t="s">
        <v>30</v>
      </c>
      <c r="G1" s="24" t="s">
        <v>31</v>
      </c>
      <c r="H1" s="24" t="s">
        <v>32</v>
      </c>
      <c r="I1" s="22" t="s">
        <v>33</v>
      </c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27" ht="13.5" customHeight="1">
      <c r="A2" s="26">
        <v>1</v>
      </c>
      <c r="B2" s="26">
        <v>5</v>
      </c>
      <c r="C2" s="27" t="s">
        <v>34</v>
      </c>
      <c r="D2" s="28">
        <v>97531</v>
      </c>
      <c r="E2" s="29">
        <v>10</v>
      </c>
      <c r="F2" s="29">
        <v>20</v>
      </c>
      <c r="G2" s="30">
        <v>0.48</v>
      </c>
      <c r="H2" s="30">
        <v>0.66</v>
      </c>
      <c r="I2" s="31" t="s">
        <v>23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ht="13.5" customHeight="1">
      <c r="A3" s="26">
        <v>2</v>
      </c>
      <c r="B3" s="26">
        <v>5</v>
      </c>
      <c r="C3" s="27" t="s">
        <v>34</v>
      </c>
      <c r="D3" s="27" t="s">
        <v>35</v>
      </c>
      <c r="E3" s="29">
        <v>5</v>
      </c>
      <c r="F3" s="29">
        <v>10</v>
      </c>
      <c r="G3" s="30">
        <v>0.33</v>
      </c>
      <c r="H3" s="30">
        <v>0.68</v>
      </c>
      <c r="I3" s="31" t="s">
        <v>23</v>
      </c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ht="13.5" customHeight="1">
      <c r="A4" s="26">
        <v>3</v>
      </c>
      <c r="B4" s="26">
        <v>5</v>
      </c>
      <c r="C4" s="27" t="s">
        <v>36</v>
      </c>
      <c r="D4" s="27" t="s">
        <v>37</v>
      </c>
      <c r="E4" s="29">
        <v>16</v>
      </c>
      <c r="F4" s="32"/>
      <c r="G4" s="30">
        <v>0.16</v>
      </c>
      <c r="H4" s="30"/>
      <c r="I4" s="31" t="s">
        <v>38</v>
      </c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</row>
    <row r="5" spans="1:27" ht="13.5" customHeight="1">
      <c r="A5" s="26">
        <v>4</v>
      </c>
      <c r="B5" s="26">
        <v>5</v>
      </c>
      <c r="C5" s="27" t="s">
        <v>36</v>
      </c>
      <c r="D5" s="27" t="s">
        <v>39</v>
      </c>
      <c r="E5" s="29">
        <v>16</v>
      </c>
      <c r="F5" s="32"/>
      <c r="G5" s="30">
        <v>0.18</v>
      </c>
      <c r="H5" s="30"/>
      <c r="I5" s="31" t="s">
        <v>26</v>
      </c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</row>
    <row r="6" spans="1:27" ht="13.5" customHeight="1">
      <c r="A6" s="26">
        <v>5</v>
      </c>
      <c r="B6" s="26">
        <v>5</v>
      </c>
      <c r="C6" s="27" t="s">
        <v>36</v>
      </c>
      <c r="D6" s="28">
        <v>744</v>
      </c>
      <c r="E6" s="29">
        <v>12</v>
      </c>
      <c r="F6" s="32"/>
      <c r="G6" s="30">
        <v>0.15</v>
      </c>
      <c r="H6" s="30"/>
      <c r="I6" s="31" t="s">
        <v>23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</row>
    <row r="7" spans="1:27" ht="13.5" customHeight="1">
      <c r="A7" s="26">
        <v>6</v>
      </c>
      <c r="B7" s="26">
        <v>5</v>
      </c>
      <c r="C7" s="27" t="s">
        <v>36</v>
      </c>
      <c r="D7" s="28">
        <v>753</v>
      </c>
      <c r="E7" s="29">
        <v>12</v>
      </c>
      <c r="F7" s="32"/>
      <c r="G7" s="30">
        <v>0.22</v>
      </c>
      <c r="H7" s="30"/>
      <c r="I7" s="31" t="s">
        <v>23</v>
      </c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</row>
    <row r="8" spans="1:27" ht="13.5" customHeight="1">
      <c r="A8" s="26">
        <v>7</v>
      </c>
      <c r="B8" s="26">
        <v>5</v>
      </c>
      <c r="C8" s="27" t="s">
        <v>36</v>
      </c>
      <c r="D8" s="28">
        <v>645</v>
      </c>
      <c r="E8" s="29">
        <v>12</v>
      </c>
      <c r="F8" s="32"/>
      <c r="G8" s="30">
        <v>0.22</v>
      </c>
      <c r="H8" s="30"/>
      <c r="I8" s="31" t="s">
        <v>23</v>
      </c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</row>
    <row r="9" spans="1:27" ht="13.5" customHeight="1">
      <c r="A9" s="26">
        <v>8</v>
      </c>
      <c r="B9" s="26">
        <v>5</v>
      </c>
      <c r="C9" s="27" t="s">
        <v>34</v>
      </c>
      <c r="D9" s="28">
        <v>94444</v>
      </c>
      <c r="E9" s="29">
        <v>10</v>
      </c>
      <c r="F9" s="29">
        <v>20</v>
      </c>
      <c r="G9" s="30">
        <v>0.28000000000000003</v>
      </c>
      <c r="H9" s="30">
        <v>0.35</v>
      </c>
      <c r="I9" s="31" t="s">
        <v>23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13.5" customHeight="1">
      <c r="A10" s="26">
        <v>9</v>
      </c>
      <c r="B10" s="26">
        <v>5</v>
      </c>
      <c r="C10" s="27" t="s">
        <v>36</v>
      </c>
      <c r="D10" s="27" t="s">
        <v>40</v>
      </c>
      <c r="E10" s="29">
        <v>16</v>
      </c>
      <c r="F10" s="32"/>
      <c r="G10" s="30">
        <v>0.33</v>
      </c>
      <c r="H10" s="30"/>
      <c r="I10" s="31" t="s">
        <v>26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</row>
    <row r="11" spans="1:27" ht="13.5" customHeight="1">
      <c r="A11" s="26">
        <v>10</v>
      </c>
      <c r="B11" s="26">
        <v>5</v>
      </c>
      <c r="C11" s="27" t="s">
        <v>41</v>
      </c>
      <c r="D11" s="27" t="s">
        <v>42</v>
      </c>
      <c r="E11" s="32"/>
      <c r="F11" s="32"/>
      <c r="G11" s="30">
        <v>0.46</v>
      </c>
      <c r="H11" s="30"/>
      <c r="I11" s="31" t="s">
        <v>23</v>
      </c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</row>
    <row r="12" spans="1:27" ht="13.5" customHeight="1">
      <c r="A12" s="26">
        <v>11</v>
      </c>
      <c r="B12" s="26">
        <v>5</v>
      </c>
      <c r="C12" s="27" t="s">
        <v>41</v>
      </c>
      <c r="D12" s="27" t="s">
        <v>43</v>
      </c>
      <c r="E12" s="32"/>
      <c r="F12" s="32"/>
      <c r="G12" s="30">
        <v>0.48</v>
      </c>
      <c r="H12" s="30"/>
      <c r="I12" s="31" t="s">
        <v>23</v>
      </c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</row>
    <row r="13" spans="1:27" ht="13.5" customHeight="1">
      <c r="A13" s="26">
        <v>12</v>
      </c>
      <c r="B13" s="26">
        <v>5</v>
      </c>
      <c r="C13" s="27" t="s">
        <v>44</v>
      </c>
      <c r="D13" s="27" t="s">
        <v>45</v>
      </c>
      <c r="E13" s="29">
        <v>10</v>
      </c>
      <c r="F13" s="29">
        <v>20</v>
      </c>
      <c r="G13" s="30">
        <v>0.59</v>
      </c>
      <c r="H13" s="30">
        <v>0.68</v>
      </c>
      <c r="I13" s="31" t="s">
        <v>26</v>
      </c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</row>
    <row r="14" spans="1:27" ht="13.5" customHeight="1">
      <c r="A14" s="26">
        <v>13</v>
      </c>
      <c r="B14" s="26">
        <v>5</v>
      </c>
      <c r="C14" s="27" t="s">
        <v>44</v>
      </c>
      <c r="D14" s="27" t="s">
        <v>46</v>
      </c>
      <c r="E14" s="29">
        <v>10</v>
      </c>
      <c r="F14" s="29">
        <v>20</v>
      </c>
      <c r="G14" s="30">
        <v>0.56999999999999995</v>
      </c>
      <c r="H14" s="30">
        <v>0.65</v>
      </c>
      <c r="I14" s="31" t="s">
        <v>26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</row>
    <row r="15" spans="1:27" ht="13.5" customHeight="1">
      <c r="A15" s="26">
        <v>14</v>
      </c>
      <c r="B15" s="26">
        <v>5</v>
      </c>
      <c r="C15" s="27" t="s">
        <v>47</v>
      </c>
      <c r="D15" s="27" t="s">
        <v>48</v>
      </c>
      <c r="E15" s="29">
        <v>3</v>
      </c>
      <c r="F15" s="29">
        <v>5</v>
      </c>
      <c r="G15" s="30">
        <v>0.61</v>
      </c>
      <c r="H15" s="30">
        <v>0.72</v>
      </c>
      <c r="I15" s="31" t="s">
        <v>23</v>
      </c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</row>
    <row r="16" spans="1:27" ht="13.5" customHeight="1">
      <c r="A16" s="26">
        <v>15</v>
      </c>
      <c r="B16" s="26">
        <v>5</v>
      </c>
      <c r="C16" s="27" t="s">
        <v>49</v>
      </c>
      <c r="D16" s="27" t="s">
        <v>50</v>
      </c>
      <c r="E16" s="29">
        <v>5</v>
      </c>
      <c r="F16" s="29">
        <v>10</v>
      </c>
      <c r="G16" s="30">
        <v>0.55000000000000004</v>
      </c>
      <c r="H16" s="30">
        <v>0.66</v>
      </c>
      <c r="I16" s="31" t="s">
        <v>23</v>
      </c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</row>
    <row r="17" spans="1:27" ht="13.5" customHeight="1">
      <c r="A17" s="26">
        <v>16</v>
      </c>
      <c r="B17" s="26">
        <v>5</v>
      </c>
      <c r="C17" s="27" t="s">
        <v>51</v>
      </c>
      <c r="D17" s="27" t="s">
        <v>51</v>
      </c>
      <c r="E17" s="29">
        <v>10</v>
      </c>
      <c r="F17" s="29">
        <v>20</v>
      </c>
      <c r="G17" s="30">
        <v>0.43</v>
      </c>
      <c r="H17" s="30">
        <v>0.53</v>
      </c>
      <c r="I17" s="31" t="s">
        <v>23</v>
      </c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</row>
    <row r="18" spans="1:27" ht="13.5" customHeight="1">
      <c r="A18" s="26">
        <v>17</v>
      </c>
      <c r="B18" s="26">
        <v>5</v>
      </c>
      <c r="C18" s="27" t="s">
        <v>52</v>
      </c>
      <c r="D18" s="27" t="s">
        <v>53</v>
      </c>
      <c r="E18" s="29">
        <v>10</v>
      </c>
      <c r="F18" s="29">
        <v>20</v>
      </c>
      <c r="G18" s="30">
        <v>0.15</v>
      </c>
      <c r="H18" s="30">
        <v>0.17</v>
      </c>
      <c r="I18" s="31" t="s">
        <v>26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</row>
    <row r="19" spans="1:27" ht="13.5" customHeight="1">
      <c r="A19" s="26">
        <v>18</v>
      </c>
      <c r="B19" s="26">
        <v>5</v>
      </c>
      <c r="C19" s="27" t="s">
        <v>54</v>
      </c>
      <c r="D19" s="27" t="s">
        <v>55</v>
      </c>
      <c r="E19" s="32"/>
      <c r="F19" s="32"/>
      <c r="G19" s="30">
        <v>0.22</v>
      </c>
      <c r="H19" s="30"/>
      <c r="I19" s="31" t="s">
        <v>23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</row>
    <row r="20" spans="1:27" ht="13.5" customHeight="1">
      <c r="A20" s="26">
        <v>19</v>
      </c>
      <c r="B20" s="26">
        <v>5</v>
      </c>
      <c r="C20" s="27" t="s">
        <v>54</v>
      </c>
      <c r="D20" s="27" t="s">
        <v>56</v>
      </c>
      <c r="E20" s="32"/>
      <c r="F20" s="32"/>
      <c r="G20" s="30">
        <v>0.35</v>
      </c>
      <c r="H20" s="30"/>
      <c r="I20" s="31" t="s">
        <v>23</v>
      </c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</row>
    <row r="21" spans="1:27" ht="13.5" customHeight="1">
      <c r="A21" s="26">
        <v>20</v>
      </c>
      <c r="B21" s="26">
        <v>5</v>
      </c>
      <c r="C21" s="27" t="s">
        <v>57</v>
      </c>
      <c r="D21" s="27" t="s">
        <v>58</v>
      </c>
      <c r="E21" s="32"/>
      <c r="F21" s="32"/>
      <c r="G21" s="30">
        <v>0.46</v>
      </c>
      <c r="H21" s="30"/>
      <c r="I21" s="31" t="s">
        <v>23</v>
      </c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</row>
    <row r="22" spans="1:27" ht="13.5" customHeight="1">
      <c r="A22" s="26">
        <v>21</v>
      </c>
      <c r="B22" s="26">
        <v>5</v>
      </c>
      <c r="C22" s="27" t="s">
        <v>57</v>
      </c>
      <c r="D22" s="27" t="s">
        <v>59</v>
      </c>
      <c r="E22" s="32"/>
      <c r="F22" s="32"/>
      <c r="G22" s="30">
        <v>0.65</v>
      </c>
      <c r="H22" s="30"/>
      <c r="I22" s="31" t="s">
        <v>23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</row>
    <row r="23" spans="1:27" ht="13.5" customHeight="1">
      <c r="A23" s="26">
        <v>22</v>
      </c>
      <c r="B23" s="26">
        <v>5</v>
      </c>
      <c r="C23" s="27" t="s">
        <v>60</v>
      </c>
      <c r="D23" s="27" t="s">
        <v>61</v>
      </c>
      <c r="E23" s="32"/>
      <c r="F23" s="32"/>
      <c r="G23" s="30">
        <v>0.22</v>
      </c>
      <c r="H23" s="30"/>
      <c r="I23" s="31" t="s">
        <v>23</v>
      </c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</row>
    <row r="24" spans="1:27" ht="13.5" customHeight="1">
      <c r="A24" s="26">
        <v>23</v>
      </c>
      <c r="B24" s="26">
        <v>5</v>
      </c>
      <c r="C24" s="27" t="s">
        <v>60</v>
      </c>
      <c r="D24" s="27" t="s">
        <v>62</v>
      </c>
      <c r="E24" s="32"/>
      <c r="F24" s="32"/>
      <c r="G24" s="30">
        <v>0.35</v>
      </c>
      <c r="H24" s="30"/>
      <c r="I24" s="31" t="s">
        <v>23</v>
      </c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</row>
    <row r="25" spans="1:27" ht="13.5" customHeight="1">
      <c r="A25" s="26">
        <v>24</v>
      </c>
      <c r="B25" s="26">
        <v>5</v>
      </c>
      <c r="C25" s="27" t="s">
        <v>63</v>
      </c>
      <c r="D25" s="27" t="s">
        <v>64</v>
      </c>
      <c r="E25" s="32"/>
      <c r="F25" s="32"/>
      <c r="G25" s="30">
        <v>0.54</v>
      </c>
      <c r="H25" s="30"/>
      <c r="I25" s="31" t="s">
        <v>23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</row>
    <row r="26" spans="1:27" ht="13.5" customHeight="1">
      <c r="A26" s="26">
        <v>25</v>
      </c>
      <c r="B26" s="26">
        <v>5</v>
      </c>
      <c r="C26" s="27" t="s">
        <v>65</v>
      </c>
      <c r="D26" s="27" t="s">
        <v>66</v>
      </c>
      <c r="E26" s="32"/>
      <c r="F26" s="32"/>
      <c r="G26" s="30">
        <v>0.32</v>
      </c>
      <c r="H26" s="30"/>
      <c r="I26" s="31" t="s">
        <v>23</v>
      </c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1:27" ht="13.5" customHeight="1">
      <c r="A27" s="26">
        <v>26</v>
      </c>
      <c r="B27" s="26">
        <v>5</v>
      </c>
      <c r="C27" s="27" t="s">
        <v>65</v>
      </c>
      <c r="D27" s="27" t="s">
        <v>67</v>
      </c>
      <c r="E27" s="32"/>
      <c r="F27" s="32"/>
      <c r="G27" s="30">
        <v>0.41</v>
      </c>
      <c r="H27" s="30"/>
      <c r="I27" s="31" t="s">
        <v>23</v>
      </c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27" ht="13.5" customHeight="1">
      <c r="A28" s="26">
        <v>27</v>
      </c>
      <c r="B28" s="26">
        <v>5</v>
      </c>
      <c r="C28" s="27" t="s">
        <v>68</v>
      </c>
      <c r="D28" s="27" t="s">
        <v>55</v>
      </c>
      <c r="E28" s="32"/>
      <c r="F28" s="32"/>
      <c r="G28" s="30">
        <v>0.39</v>
      </c>
      <c r="H28" s="30"/>
      <c r="I28" s="31" t="s">
        <v>23</v>
      </c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7" ht="13.5" customHeight="1">
      <c r="A29" s="26">
        <v>28</v>
      </c>
      <c r="B29" s="26">
        <v>5</v>
      </c>
      <c r="C29" s="27" t="s">
        <v>68</v>
      </c>
      <c r="D29" s="27" t="s">
        <v>56</v>
      </c>
      <c r="E29" s="32"/>
      <c r="F29" s="32"/>
      <c r="G29" s="30">
        <v>0.55000000000000004</v>
      </c>
      <c r="H29" s="30"/>
      <c r="I29" s="31" t="s">
        <v>23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</row>
    <row r="30" spans="1:27" ht="13.5" customHeight="1">
      <c r="A30" s="26">
        <v>29</v>
      </c>
      <c r="B30" s="26">
        <v>5</v>
      </c>
      <c r="C30" s="31" t="s">
        <v>69</v>
      </c>
      <c r="D30" s="27" t="s">
        <v>55</v>
      </c>
      <c r="E30" s="32"/>
      <c r="F30" s="32"/>
      <c r="G30" s="30">
        <v>0.33</v>
      </c>
      <c r="H30" s="30"/>
      <c r="I30" s="31" t="s">
        <v>23</v>
      </c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</row>
    <row r="31" spans="1:27" ht="13.5" customHeight="1">
      <c r="A31" s="26">
        <v>30</v>
      </c>
      <c r="B31" s="26">
        <v>5</v>
      </c>
      <c r="C31" s="31" t="s">
        <v>69</v>
      </c>
      <c r="D31" s="27" t="s">
        <v>56</v>
      </c>
      <c r="E31" s="32"/>
      <c r="F31" s="32"/>
      <c r="G31" s="30">
        <v>0.43</v>
      </c>
      <c r="H31" s="30"/>
      <c r="I31" s="31" t="s">
        <v>23</v>
      </c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</row>
    <row r="32" spans="1:27" ht="13.5" customHeight="1">
      <c r="A32" s="26">
        <v>31</v>
      </c>
      <c r="B32" s="26">
        <v>5</v>
      </c>
      <c r="C32" s="31" t="s">
        <v>70</v>
      </c>
      <c r="D32" s="27" t="s">
        <v>71</v>
      </c>
      <c r="E32" s="32"/>
      <c r="F32" s="32"/>
      <c r="G32" s="30">
        <v>0.65</v>
      </c>
      <c r="H32" s="30"/>
      <c r="I32" s="31" t="s">
        <v>23</v>
      </c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</row>
    <row r="33" spans="1:27" ht="13.5" customHeight="1">
      <c r="A33" s="26">
        <v>32</v>
      </c>
      <c r="B33" s="26">
        <v>5</v>
      </c>
      <c r="C33" s="31" t="s">
        <v>70</v>
      </c>
      <c r="D33" s="28">
        <v>777790044</v>
      </c>
      <c r="E33" s="32"/>
      <c r="F33" s="32"/>
      <c r="G33" s="30">
        <v>0.52</v>
      </c>
      <c r="H33" s="30"/>
      <c r="I33" s="31" t="s">
        <v>23</v>
      </c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</row>
    <row r="34" spans="1:27" ht="13.5" customHeight="1">
      <c r="A34" s="26">
        <v>33</v>
      </c>
      <c r="B34" s="26">
        <v>5</v>
      </c>
      <c r="C34" s="31" t="s">
        <v>70</v>
      </c>
      <c r="D34" s="28">
        <v>97522</v>
      </c>
      <c r="E34" s="32"/>
      <c r="F34" s="32"/>
      <c r="G34" s="30">
        <v>0.38</v>
      </c>
      <c r="H34" s="30"/>
      <c r="I34" s="31" t="s">
        <v>23</v>
      </c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</row>
    <row r="35" spans="1:27" ht="13.5" customHeight="1">
      <c r="A35" s="26">
        <v>34</v>
      </c>
      <c r="B35" s="26">
        <v>5</v>
      </c>
      <c r="C35" s="31" t="s">
        <v>70</v>
      </c>
      <c r="D35" s="27" t="s">
        <v>72</v>
      </c>
      <c r="E35" s="32"/>
      <c r="F35" s="32"/>
      <c r="G35" s="30">
        <v>0.7</v>
      </c>
      <c r="H35" s="30"/>
      <c r="I35" s="31" t="s">
        <v>23</v>
      </c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27" ht="13.5" customHeight="1">
      <c r="A36" s="26">
        <v>35</v>
      </c>
      <c r="B36" s="26">
        <v>5</v>
      </c>
      <c r="C36" s="31" t="s">
        <v>70</v>
      </c>
      <c r="D36" s="27" t="s">
        <v>73</v>
      </c>
      <c r="E36" s="32"/>
      <c r="F36" s="32"/>
      <c r="G36" s="30">
        <v>0.34</v>
      </c>
      <c r="H36" s="30"/>
      <c r="I36" s="31" t="s">
        <v>23</v>
      </c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27" ht="13.5" customHeight="1">
      <c r="A37" s="26">
        <v>36</v>
      </c>
      <c r="B37" s="26">
        <v>5</v>
      </c>
      <c r="C37" s="31" t="s">
        <v>70</v>
      </c>
      <c r="D37" s="27" t="s">
        <v>74</v>
      </c>
      <c r="E37" s="25"/>
      <c r="F37" s="25"/>
      <c r="G37" s="30">
        <v>0.43</v>
      </c>
      <c r="H37" s="30"/>
      <c r="I37" s="31" t="s">
        <v>23</v>
      </c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</row>
    <row r="38" spans="1:27" ht="13.5" customHeight="1">
      <c r="A38" s="26">
        <v>37</v>
      </c>
      <c r="B38" s="26">
        <v>5</v>
      </c>
      <c r="C38" s="31" t="s">
        <v>75</v>
      </c>
      <c r="D38" s="27" t="s">
        <v>76</v>
      </c>
      <c r="E38" s="25"/>
      <c r="F38" s="25"/>
      <c r="G38" s="30">
        <v>0.57999999999999996</v>
      </c>
      <c r="H38" s="30"/>
      <c r="I38" s="31" t="s">
        <v>23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</row>
    <row r="39" spans="1:27" ht="13.5" customHeight="1">
      <c r="A39" s="26">
        <v>38</v>
      </c>
      <c r="B39" s="26">
        <v>5</v>
      </c>
      <c r="C39" s="31" t="s">
        <v>75</v>
      </c>
      <c r="D39" s="27" t="s">
        <v>77</v>
      </c>
      <c r="E39" s="25"/>
      <c r="F39" s="25"/>
      <c r="G39" s="30">
        <v>0.87</v>
      </c>
      <c r="H39" s="30"/>
      <c r="I39" s="31" t="s">
        <v>23</v>
      </c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</row>
    <row r="40" spans="1:27" ht="13.5" customHeight="1">
      <c r="A40" s="26">
        <v>39</v>
      </c>
      <c r="B40" s="26">
        <v>5</v>
      </c>
      <c r="C40" s="31" t="s">
        <v>75</v>
      </c>
      <c r="D40" s="27" t="s">
        <v>78</v>
      </c>
      <c r="E40" s="25"/>
      <c r="F40" s="25"/>
      <c r="G40" s="30">
        <v>0.63</v>
      </c>
      <c r="H40" s="30"/>
      <c r="I40" s="31" t="s">
        <v>23</v>
      </c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</row>
    <row r="41" spans="1:27" ht="13.5" customHeight="1">
      <c r="A41" s="26">
        <v>40</v>
      </c>
      <c r="B41" s="26">
        <v>5</v>
      </c>
      <c r="C41" s="31" t="s">
        <v>79</v>
      </c>
      <c r="D41" s="27" t="s">
        <v>80</v>
      </c>
      <c r="E41" s="25"/>
      <c r="F41" s="25"/>
      <c r="G41" s="30">
        <v>0.54</v>
      </c>
      <c r="H41" s="30"/>
      <c r="I41" s="31" t="s">
        <v>23</v>
      </c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</row>
    <row r="42" spans="1:27" ht="13.5" customHeight="1">
      <c r="A42" s="26">
        <v>41</v>
      </c>
      <c r="B42" s="26">
        <v>5</v>
      </c>
      <c r="C42" s="31" t="s">
        <v>79</v>
      </c>
      <c r="D42" s="27" t="s">
        <v>81</v>
      </c>
      <c r="E42" s="25"/>
      <c r="F42" s="25"/>
      <c r="G42" s="30">
        <v>0.75</v>
      </c>
      <c r="H42" s="30"/>
      <c r="I42" s="31" t="s">
        <v>23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27" ht="13.5" customHeight="1">
      <c r="A43" s="26">
        <v>42</v>
      </c>
      <c r="B43" s="26">
        <v>5</v>
      </c>
      <c r="C43" s="31" t="s">
        <v>82</v>
      </c>
      <c r="D43" s="27" t="s">
        <v>83</v>
      </c>
      <c r="E43" s="26">
        <v>10</v>
      </c>
      <c r="F43" s="26">
        <v>20</v>
      </c>
      <c r="G43" s="30">
        <v>0.48</v>
      </c>
      <c r="H43" s="30">
        <v>0.59</v>
      </c>
      <c r="I43" s="31" t="s">
        <v>26</v>
      </c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</row>
    <row r="44" spans="1:27" ht="13.5" customHeight="1">
      <c r="A44" s="26">
        <v>43</v>
      </c>
      <c r="B44" s="26">
        <v>5</v>
      </c>
      <c r="C44" s="31" t="s">
        <v>82</v>
      </c>
      <c r="D44" s="27" t="s">
        <v>84</v>
      </c>
      <c r="E44" s="26">
        <v>10</v>
      </c>
      <c r="F44" s="26">
        <v>20</v>
      </c>
      <c r="G44" s="30">
        <v>0.6</v>
      </c>
      <c r="H44" s="30">
        <v>0.7</v>
      </c>
      <c r="I44" s="31" t="s">
        <v>26</v>
      </c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27" ht="13.5" customHeight="1">
      <c r="A45" s="26">
        <v>44</v>
      </c>
      <c r="B45" s="26">
        <v>5</v>
      </c>
      <c r="C45" s="31" t="s">
        <v>85</v>
      </c>
      <c r="D45" s="27" t="s">
        <v>86</v>
      </c>
      <c r="E45" s="26">
        <v>5</v>
      </c>
      <c r="F45" s="26">
        <v>10</v>
      </c>
      <c r="G45" s="30">
        <v>0.52</v>
      </c>
      <c r="H45" s="30">
        <v>0.61</v>
      </c>
      <c r="I45" s="31" t="s">
        <v>23</v>
      </c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7" ht="13.5" customHeight="1">
      <c r="A46" s="26">
        <v>45</v>
      </c>
      <c r="B46" s="26">
        <v>5</v>
      </c>
      <c r="C46" s="31" t="s">
        <v>87</v>
      </c>
      <c r="D46" s="27" t="s">
        <v>88</v>
      </c>
      <c r="E46" s="25"/>
      <c r="F46" s="25"/>
      <c r="G46" s="30">
        <v>0.36</v>
      </c>
      <c r="H46" s="30"/>
      <c r="I46" s="31" t="s">
        <v>23</v>
      </c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27" ht="13.5" customHeight="1">
      <c r="A47" s="26">
        <v>46</v>
      </c>
      <c r="B47" s="26">
        <v>5</v>
      </c>
      <c r="C47" s="31" t="s">
        <v>89</v>
      </c>
      <c r="D47" s="27" t="s">
        <v>90</v>
      </c>
      <c r="E47" s="25"/>
      <c r="F47" s="25"/>
      <c r="G47" s="30">
        <v>0.48</v>
      </c>
      <c r="H47" s="30"/>
      <c r="I47" s="31" t="s">
        <v>23</v>
      </c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27" ht="13.5" customHeight="1">
      <c r="A48" s="26">
        <v>47</v>
      </c>
      <c r="B48" s="26">
        <v>5</v>
      </c>
      <c r="C48" s="31" t="s">
        <v>91</v>
      </c>
      <c r="D48" s="27" t="s">
        <v>91</v>
      </c>
      <c r="E48" s="26">
        <v>20</v>
      </c>
      <c r="F48" s="25"/>
      <c r="G48" s="30">
        <v>0.7</v>
      </c>
      <c r="H48" s="30"/>
      <c r="I48" s="31" t="s">
        <v>23</v>
      </c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7" ht="13.5" customHeight="1">
      <c r="A49" s="26">
        <v>48</v>
      </c>
      <c r="B49" s="26">
        <v>5</v>
      </c>
      <c r="C49" s="31" t="s">
        <v>92</v>
      </c>
      <c r="D49" s="27" t="s">
        <v>93</v>
      </c>
      <c r="E49" s="26">
        <v>10</v>
      </c>
      <c r="F49" s="26">
        <v>20</v>
      </c>
      <c r="G49" s="26">
        <v>0.4</v>
      </c>
      <c r="H49" s="26">
        <v>0.5</v>
      </c>
      <c r="I49" s="31" t="s">
        <v>23</v>
      </c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7" ht="13.5" customHeight="1">
      <c r="A50" s="25"/>
      <c r="B50" s="25"/>
      <c r="C50" s="31"/>
      <c r="D50" s="27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7" ht="13.5" customHeight="1">
      <c r="A51" s="26">
        <v>49</v>
      </c>
      <c r="B51" s="26">
        <v>6</v>
      </c>
      <c r="C51" s="27" t="s">
        <v>34</v>
      </c>
      <c r="D51" s="27" t="s">
        <v>94</v>
      </c>
      <c r="E51" s="26">
        <v>4</v>
      </c>
      <c r="F51" s="26">
        <v>8</v>
      </c>
      <c r="G51" s="26">
        <v>0.3</v>
      </c>
      <c r="H51" s="26">
        <v>0.4</v>
      </c>
      <c r="I51" s="31" t="s">
        <v>23</v>
      </c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7" ht="13.5" customHeight="1">
      <c r="A52" s="26">
        <v>50</v>
      </c>
      <c r="B52" s="26">
        <v>6</v>
      </c>
      <c r="C52" s="27" t="s">
        <v>34</v>
      </c>
      <c r="D52" s="27" t="s">
        <v>95</v>
      </c>
      <c r="E52" s="26">
        <v>16</v>
      </c>
      <c r="F52" s="25"/>
      <c r="G52" s="26">
        <v>0.4</v>
      </c>
      <c r="H52" s="25"/>
      <c r="I52" s="31" t="s">
        <v>26</v>
      </c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</row>
    <row r="53" spans="1:27" ht="13.5" customHeight="1">
      <c r="A53" s="26">
        <v>51</v>
      </c>
      <c r="B53" s="26">
        <v>6</v>
      </c>
      <c r="C53" s="27" t="s">
        <v>34</v>
      </c>
      <c r="D53" s="27" t="s">
        <v>94</v>
      </c>
      <c r="E53" s="26">
        <v>16</v>
      </c>
      <c r="F53" s="25"/>
      <c r="G53" s="26">
        <v>0.55000000000000004</v>
      </c>
      <c r="H53" s="25"/>
      <c r="I53" s="31" t="s">
        <v>23</v>
      </c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</row>
    <row r="54" spans="1:27" ht="13.5" customHeight="1">
      <c r="A54" s="26">
        <v>52</v>
      </c>
      <c r="B54" s="26">
        <v>6</v>
      </c>
      <c r="C54" s="31" t="s">
        <v>96</v>
      </c>
      <c r="D54" s="27" t="s">
        <v>97</v>
      </c>
      <c r="E54" s="26">
        <v>12</v>
      </c>
      <c r="F54" s="26">
        <v>24</v>
      </c>
      <c r="G54" s="26">
        <v>0.25</v>
      </c>
      <c r="H54" s="26">
        <v>0.3</v>
      </c>
      <c r="I54" s="31" t="s">
        <v>26</v>
      </c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</row>
    <row r="55" spans="1:27" ht="13.5" customHeight="1">
      <c r="A55" s="26">
        <v>53</v>
      </c>
      <c r="B55" s="26">
        <v>6</v>
      </c>
      <c r="C55" s="27" t="s">
        <v>36</v>
      </c>
      <c r="D55" s="27" t="s">
        <v>98</v>
      </c>
      <c r="E55" s="26">
        <v>12</v>
      </c>
      <c r="F55" s="26">
        <v>24</v>
      </c>
      <c r="G55" s="26">
        <v>0.3</v>
      </c>
      <c r="H55" s="26">
        <v>0.35</v>
      </c>
      <c r="I55" s="31" t="s">
        <v>23</v>
      </c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spans="1:27" ht="13.5" customHeight="1">
      <c r="A56" s="26">
        <v>54</v>
      </c>
      <c r="B56" s="26">
        <v>6</v>
      </c>
      <c r="C56" s="31" t="s">
        <v>99</v>
      </c>
      <c r="D56" s="27" t="s">
        <v>100</v>
      </c>
      <c r="E56" s="26">
        <v>12</v>
      </c>
      <c r="F56" s="26">
        <v>24</v>
      </c>
      <c r="G56" s="26">
        <v>0.25</v>
      </c>
      <c r="H56" s="26">
        <v>0.28000000000000003</v>
      </c>
      <c r="I56" s="31" t="s">
        <v>26</v>
      </c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 ht="13.5" customHeight="1">
      <c r="A57" s="26">
        <v>55</v>
      </c>
      <c r="B57" s="26">
        <v>6</v>
      </c>
      <c r="C57" s="31" t="s">
        <v>99</v>
      </c>
      <c r="D57" s="27" t="s">
        <v>101</v>
      </c>
      <c r="E57" s="26">
        <v>12</v>
      </c>
      <c r="F57" s="26">
        <v>24</v>
      </c>
      <c r="G57" s="26">
        <v>0.2</v>
      </c>
      <c r="H57" s="26">
        <v>0.23</v>
      </c>
      <c r="I57" s="31" t="s">
        <v>26</v>
      </c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8" spans="1:27" ht="13.5" customHeight="1">
      <c r="A58" s="26">
        <v>56</v>
      </c>
      <c r="B58" s="26">
        <v>6</v>
      </c>
      <c r="C58" s="31" t="s">
        <v>99</v>
      </c>
      <c r="D58" s="27" t="s">
        <v>102</v>
      </c>
      <c r="E58" s="26">
        <v>12</v>
      </c>
      <c r="F58" s="26">
        <v>24</v>
      </c>
      <c r="G58" s="26">
        <v>0.3</v>
      </c>
      <c r="H58" s="26">
        <v>0.35</v>
      </c>
      <c r="I58" s="31" t="s">
        <v>26</v>
      </c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1:27" ht="13.5" customHeight="1">
      <c r="A59" s="26">
        <v>57</v>
      </c>
      <c r="B59" s="26">
        <v>6</v>
      </c>
      <c r="C59" s="31" t="s">
        <v>99</v>
      </c>
      <c r="D59" s="27" t="s">
        <v>103</v>
      </c>
      <c r="E59" s="26">
        <v>12</v>
      </c>
      <c r="F59" s="26">
        <v>24</v>
      </c>
      <c r="G59" s="26">
        <v>0.25</v>
      </c>
      <c r="H59" s="26">
        <v>0.3</v>
      </c>
      <c r="I59" s="31" t="s">
        <v>26</v>
      </c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spans="1:27" ht="13.5" customHeight="1">
      <c r="A60" s="26">
        <v>58</v>
      </c>
      <c r="B60" s="26">
        <v>6</v>
      </c>
      <c r="C60" s="31" t="s">
        <v>99</v>
      </c>
      <c r="D60" s="27" t="s">
        <v>104</v>
      </c>
      <c r="E60" s="26">
        <v>12</v>
      </c>
      <c r="F60" s="26">
        <v>24</v>
      </c>
      <c r="G60" s="26">
        <v>0.53</v>
      </c>
      <c r="H60" s="26">
        <v>0.77</v>
      </c>
      <c r="I60" s="31" t="s">
        <v>26</v>
      </c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</row>
    <row r="61" spans="1:27" ht="13.5" customHeight="1">
      <c r="A61" s="26">
        <v>59</v>
      </c>
      <c r="B61" s="26">
        <v>6</v>
      </c>
      <c r="C61" s="31" t="s">
        <v>99</v>
      </c>
      <c r="D61" s="27" t="s">
        <v>105</v>
      </c>
      <c r="E61" s="26">
        <v>12</v>
      </c>
      <c r="F61" s="26">
        <v>24</v>
      </c>
      <c r="G61" s="26">
        <v>0.5</v>
      </c>
      <c r="H61" s="26">
        <v>0.7</v>
      </c>
      <c r="I61" s="31" t="s">
        <v>26</v>
      </c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</row>
    <row r="62" spans="1:27" ht="13.5" customHeight="1">
      <c r="A62" s="26">
        <v>60</v>
      </c>
      <c r="B62" s="26">
        <v>6</v>
      </c>
      <c r="C62" s="31" t="s">
        <v>106</v>
      </c>
      <c r="D62" s="27" t="s">
        <v>107</v>
      </c>
      <c r="E62" s="26">
        <v>20</v>
      </c>
      <c r="F62" s="25"/>
      <c r="G62" s="26">
        <v>0.35</v>
      </c>
      <c r="H62" s="25"/>
      <c r="I62" s="31" t="s">
        <v>26</v>
      </c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</row>
    <row r="63" spans="1:27" ht="13.5" customHeight="1">
      <c r="A63" s="26">
        <v>61</v>
      </c>
      <c r="B63" s="26">
        <v>6</v>
      </c>
      <c r="C63" s="31" t="s">
        <v>54</v>
      </c>
      <c r="D63" s="27" t="s">
        <v>108</v>
      </c>
      <c r="E63" s="25"/>
      <c r="F63" s="25"/>
      <c r="G63" s="26">
        <v>0.6</v>
      </c>
      <c r="H63" s="25"/>
      <c r="I63" s="31" t="s">
        <v>23</v>
      </c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</row>
    <row r="64" spans="1:27" ht="13.5" customHeight="1">
      <c r="A64" s="26">
        <v>62</v>
      </c>
      <c r="B64" s="26">
        <v>6</v>
      </c>
      <c r="C64" s="31" t="s">
        <v>54</v>
      </c>
      <c r="D64" s="27" t="s">
        <v>109</v>
      </c>
      <c r="E64" s="25"/>
      <c r="F64" s="25"/>
      <c r="G64" s="26">
        <v>0.45</v>
      </c>
      <c r="H64" s="25"/>
      <c r="I64" s="31" t="s">
        <v>23</v>
      </c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spans="1:27" ht="13.5" customHeight="1">
      <c r="A65" s="26">
        <v>63</v>
      </c>
      <c r="B65" s="26">
        <v>6</v>
      </c>
      <c r="C65" s="31" t="s">
        <v>54</v>
      </c>
      <c r="D65" s="27" t="s">
        <v>110</v>
      </c>
      <c r="E65" s="25"/>
      <c r="F65" s="25"/>
      <c r="G65" s="26">
        <v>0.85</v>
      </c>
      <c r="H65" s="25"/>
      <c r="I65" s="31" t="s">
        <v>23</v>
      </c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</row>
    <row r="66" spans="1:27" ht="13.5" customHeight="1">
      <c r="A66" s="26">
        <v>64</v>
      </c>
      <c r="B66" s="26">
        <v>6</v>
      </c>
      <c r="C66" s="31" t="s">
        <v>54</v>
      </c>
      <c r="D66" s="27" t="s">
        <v>111</v>
      </c>
      <c r="E66" s="25"/>
      <c r="F66" s="25"/>
      <c r="G66" s="26">
        <v>0.75</v>
      </c>
      <c r="H66" s="25"/>
      <c r="I66" s="31" t="s">
        <v>23</v>
      </c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</row>
    <row r="67" spans="1:27" ht="13.5" customHeight="1">
      <c r="A67" s="26">
        <v>65</v>
      </c>
      <c r="B67" s="26">
        <v>6</v>
      </c>
      <c r="C67" s="31" t="s">
        <v>112</v>
      </c>
      <c r="D67" s="27" t="s">
        <v>46</v>
      </c>
      <c r="E67" s="26">
        <v>12</v>
      </c>
      <c r="F67" s="26">
        <v>24</v>
      </c>
      <c r="G67" s="26">
        <v>0.26</v>
      </c>
      <c r="H67" s="26">
        <v>0.32</v>
      </c>
      <c r="I67" s="31" t="s">
        <v>26</v>
      </c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</row>
    <row r="68" spans="1:27" ht="13.5" customHeight="1">
      <c r="A68" s="26">
        <v>66</v>
      </c>
      <c r="B68" s="26">
        <v>6</v>
      </c>
      <c r="C68" s="31" t="s">
        <v>112</v>
      </c>
      <c r="D68" s="27" t="s">
        <v>45</v>
      </c>
      <c r="E68" s="26">
        <v>12</v>
      </c>
      <c r="F68" s="26">
        <v>24</v>
      </c>
      <c r="G68" s="26">
        <v>0.32</v>
      </c>
      <c r="H68" s="26">
        <v>0.38</v>
      </c>
      <c r="I68" s="31" t="s">
        <v>26</v>
      </c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</row>
    <row r="69" spans="1:27" ht="13.5" customHeight="1">
      <c r="A69" s="26">
        <v>67</v>
      </c>
      <c r="B69" s="26">
        <v>6</v>
      </c>
      <c r="C69" s="31" t="s">
        <v>92</v>
      </c>
      <c r="D69" s="27" t="s">
        <v>113</v>
      </c>
      <c r="E69" s="26">
        <v>12</v>
      </c>
      <c r="F69" s="26">
        <v>24</v>
      </c>
      <c r="G69" s="26">
        <v>0.42</v>
      </c>
      <c r="H69" s="26">
        <v>0.48</v>
      </c>
      <c r="I69" s="31" t="s">
        <v>26</v>
      </c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7" ht="13.5" customHeight="1">
      <c r="A70" s="25"/>
      <c r="B70" s="25"/>
      <c r="C70" s="31"/>
      <c r="D70" s="27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7" ht="13.5" customHeight="1">
      <c r="A71" s="26">
        <v>68</v>
      </c>
      <c r="B71" s="26">
        <v>7</v>
      </c>
      <c r="C71" s="27" t="s">
        <v>36</v>
      </c>
      <c r="D71" s="27" t="s">
        <v>114</v>
      </c>
      <c r="E71" s="26">
        <v>6</v>
      </c>
      <c r="F71" s="26">
        <v>12</v>
      </c>
      <c r="G71" s="26">
        <v>0.55000000000000004</v>
      </c>
      <c r="H71" s="26">
        <v>0.65</v>
      </c>
      <c r="I71" s="31" t="s">
        <v>23</v>
      </c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</row>
    <row r="72" spans="1:27" ht="13.5" customHeight="1">
      <c r="A72" s="26">
        <v>69</v>
      </c>
      <c r="B72" s="26">
        <v>7</v>
      </c>
      <c r="C72" s="27" t="s">
        <v>36</v>
      </c>
      <c r="D72" s="27" t="s">
        <v>115</v>
      </c>
      <c r="E72" s="26">
        <v>6</v>
      </c>
      <c r="F72" s="25"/>
      <c r="G72" s="26">
        <v>0.7</v>
      </c>
      <c r="H72" s="26">
        <v>0.75</v>
      </c>
      <c r="I72" s="31" t="s">
        <v>23</v>
      </c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</row>
    <row r="73" spans="1:27" ht="13.5" customHeight="1">
      <c r="A73" s="26">
        <v>70</v>
      </c>
      <c r="B73" s="26">
        <v>7</v>
      </c>
      <c r="C73" s="27" t="s">
        <v>36</v>
      </c>
      <c r="D73" s="27" t="s">
        <v>116</v>
      </c>
      <c r="E73" s="26">
        <v>14</v>
      </c>
      <c r="F73" s="26">
        <v>28</v>
      </c>
      <c r="G73" s="26">
        <v>0.8</v>
      </c>
      <c r="H73" s="26">
        <v>1</v>
      </c>
      <c r="I73" s="31" t="s">
        <v>26</v>
      </c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</row>
    <row r="74" spans="1:27" ht="13.5" customHeight="1">
      <c r="A74" s="26">
        <v>71</v>
      </c>
      <c r="B74" s="26">
        <v>7</v>
      </c>
      <c r="C74" s="27" t="s">
        <v>36</v>
      </c>
      <c r="D74" s="27" t="s">
        <v>117</v>
      </c>
      <c r="E74" s="26">
        <v>14</v>
      </c>
      <c r="F74" s="25"/>
      <c r="G74" s="26">
        <v>1.5</v>
      </c>
      <c r="H74" s="25"/>
      <c r="I74" s="31" t="s">
        <v>23</v>
      </c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</row>
    <row r="75" spans="1:27" ht="13.5" customHeight="1">
      <c r="A75" s="26">
        <v>72</v>
      </c>
      <c r="B75" s="26">
        <v>7</v>
      </c>
      <c r="C75" s="31" t="s">
        <v>118</v>
      </c>
      <c r="D75" s="27" t="s">
        <v>119</v>
      </c>
      <c r="E75" s="26">
        <v>14</v>
      </c>
      <c r="F75" s="26">
        <v>28</v>
      </c>
      <c r="G75" s="26">
        <v>0.53</v>
      </c>
      <c r="H75" s="26">
        <v>0.7</v>
      </c>
      <c r="I75" s="31" t="s">
        <v>26</v>
      </c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</row>
    <row r="76" spans="1:27" ht="13.5" customHeight="1">
      <c r="A76" s="26">
        <v>73</v>
      </c>
      <c r="B76" s="26">
        <v>7</v>
      </c>
      <c r="C76" s="31" t="s">
        <v>118</v>
      </c>
      <c r="D76" s="27" t="s">
        <v>120</v>
      </c>
      <c r="E76" s="26">
        <v>14</v>
      </c>
      <c r="F76" s="26">
        <v>28</v>
      </c>
      <c r="G76" s="26">
        <v>0.65</v>
      </c>
      <c r="H76" s="26">
        <v>0.75</v>
      </c>
      <c r="I76" s="31" t="s">
        <v>26</v>
      </c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</row>
    <row r="77" spans="1:27" ht="13.5" customHeight="1">
      <c r="A77" s="26">
        <v>74</v>
      </c>
      <c r="B77" s="26">
        <v>7</v>
      </c>
      <c r="C77" s="31" t="s">
        <v>118</v>
      </c>
      <c r="D77" s="27" t="s">
        <v>121</v>
      </c>
      <c r="E77" s="26">
        <v>14</v>
      </c>
      <c r="F77" s="26">
        <v>28</v>
      </c>
      <c r="G77" s="26">
        <v>0.75</v>
      </c>
      <c r="H77" s="26">
        <v>0.8</v>
      </c>
      <c r="I77" s="31" t="s">
        <v>26</v>
      </c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</row>
    <row r="78" spans="1:27" ht="13.5" customHeight="1">
      <c r="A78" s="26">
        <v>75</v>
      </c>
      <c r="B78" s="26">
        <v>7</v>
      </c>
      <c r="C78" s="31" t="s">
        <v>106</v>
      </c>
      <c r="D78" s="27" t="s">
        <v>122</v>
      </c>
      <c r="E78" s="26">
        <v>12</v>
      </c>
      <c r="F78" s="26">
        <v>24</v>
      </c>
      <c r="G78" s="26">
        <v>0.5</v>
      </c>
      <c r="H78" s="26">
        <v>0.55000000000000004</v>
      </c>
      <c r="I78" s="31" t="s">
        <v>26</v>
      </c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</row>
    <row r="79" spans="1:27" ht="13.5" customHeight="1">
      <c r="A79" s="26">
        <v>76</v>
      </c>
      <c r="B79" s="26">
        <v>7</v>
      </c>
      <c r="C79" s="31" t="s">
        <v>54</v>
      </c>
      <c r="D79" s="27" t="s">
        <v>56</v>
      </c>
      <c r="E79" s="25"/>
      <c r="F79" s="25"/>
      <c r="G79" s="26">
        <v>0.77</v>
      </c>
      <c r="H79" s="25"/>
      <c r="I79" s="31" t="s">
        <v>23</v>
      </c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</row>
    <row r="80" spans="1:27" ht="13.5" customHeight="1">
      <c r="A80" s="26">
        <v>77</v>
      </c>
      <c r="B80" s="26">
        <v>7</v>
      </c>
      <c r="C80" s="31" t="s">
        <v>54</v>
      </c>
      <c r="D80" s="27" t="s">
        <v>123</v>
      </c>
      <c r="E80" s="25"/>
      <c r="F80" s="25"/>
      <c r="G80" s="26">
        <v>0.9</v>
      </c>
      <c r="H80" s="25"/>
      <c r="I80" s="31" t="s">
        <v>23</v>
      </c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</row>
    <row r="81" spans="1:27" ht="13.5" customHeight="1">
      <c r="A81" s="25"/>
      <c r="B81" s="25"/>
      <c r="C81" s="31"/>
      <c r="D81" s="27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</row>
    <row r="82" spans="1:27" ht="13.5" customHeight="1">
      <c r="A82" s="26">
        <v>78</v>
      </c>
      <c r="B82" s="26">
        <v>8</v>
      </c>
      <c r="C82" s="31" t="s">
        <v>96</v>
      </c>
      <c r="D82" s="27" t="s">
        <v>124</v>
      </c>
      <c r="E82" s="26">
        <v>8</v>
      </c>
      <c r="F82" s="26">
        <v>16</v>
      </c>
      <c r="G82" s="26">
        <v>0.5</v>
      </c>
      <c r="H82" s="26">
        <v>1</v>
      </c>
      <c r="I82" s="31" t="s">
        <v>26</v>
      </c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</row>
    <row r="83" spans="1:27" ht="13.5" customHeight="1">
      <c r="A83" s="26">
        <v>79</v>
      </c>
      <c r="B83" s="26">
        <v>8</v>
      </c>
      <c r="C83" s="31" t="s">
        <v>99</v>
      </c>
      <c r="D83" s="27" t="s">
        <v>125</v>
      </c>
      <c r="E83" s="26">
        <v>8</v>
      </c>
      <c r="F83" s="26">
        <v>16</v>
      </c>
      <c r="G83" s="26">
        <v>0.5</v>
      </c>
      <c r="H83" s="26">
        <v>2</v>
      </c>
      <c r="I83" s="31" t="s">
        <v>26</v>
      </c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</row>
    <row r="84" spans="1:27" ht="13.5" customHeight="1">
      <c r="A84" s="26">
        <v>80</v>
      </c>
      <c r="B84" s="26">
        <v>8</v>
      </c>
      <c r="C84" s="31" t="s">
        <v>99</v>
      </c>
      <c r="D84" s="27" t="s">
        <v>126</v>
      </c>
      <c r="E84" s="26">
        <v>8</v>
      </c>
      <c r="F84" s="26">
        <v>16</v>
      </c>
      <c r="G84" s="26">
        <v>0.7</v>
      </c>
      <c r="H84" s="26">
        <v>1</v>
      </c>
      <c r="I84" s="31" t="s">
        <v>26</v>
      </c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</row>
    <row r="85" spans="1:27" ht="13.5" customHeight="1">
      <c r="A85" s="25"/>
      <c r="B85" s="25"/>
      <c r="C85" s="31"/>
      <c r="D85" s="27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</row>
    <row r="86" spans="1:27" ht="13.5" customHeight="1">
      <c r="A86" s="26">
        <v>81</v>
      </c>
      <c r="B86" s="26">
        <v>9</v>
      </c>
      <c r="C86" s="31" t="s">
        <v>118</v>
      </c>
      <c r="D86" s="27" t="s">
        <v>127</v>
      </c>
      <c r="E86" s="26">
        <v>18</v>
      </c>
      <c r="F86" s="25"/>
      <c r="G86" s="26">
        <v>3</v>
      </c>
      <c r="H86" s="25"/>
      <c r="I86" s="31" t="s">
        <v>26</v>
      </c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</row>
    <row r="87" spans="1:27" ht="13.5" customHeight="1">
      <c r="A87" s="25"/>
      <c r="B87" s="25"/>
      <c r="C87" s="31"/>
      <c r="D87" s="27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</row>
    <row r="88" spans="1:27" ht="13.5" customHeight="1">
      <c r="A88" s="25"/>
      <c r="B88" s="25"/>
      <c r="C88" s="31"/>
      <c r="D88" s="27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</row>
    <row r="89" spans="1:27" ht="13.5" customHeight="1">
      <c r="A89" s="25"/>
      <c r="B89" s="25"/>
      <c r="C89" s="31"/>
      <c r="D89" s="27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</row>
    <row r="90" spans="1:27" ht="13.5" customHeight="1">
      <c r="A90" s="25"/>
      <c r="B90" s="25"/>
      <c r="C90" s="31"/>
      <c r="D90" s="27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</row>
    <row r="91" spans="1:27" ht="13.5" customHeight="1">
      <c r="A91" s="25"/>
      <c r="B91" s="25"/>
      <c r="C91" s="31"/>
      <c r="D91" s="27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</row>
    <row r="92" spans="1:27" ht="13.5" customHeight="1">
      <c r="A92" s="25"/>
      <c r="B92" s="25"/>
      <c r="C92" s="31"/>
      <c r="D92" s="27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</row>
    <row r="93" spans="1:27" ht="13.5" customHeight="1">
      <c r="A93" s="25"/>
      <c r="B93" s="25"/>
      <c r="C93" s="31"/>
      <c r="D93" s="27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</row>
    <row r="94" spans="1:27" ht="13.5" customHeight="1">
      <c r="A94" s="25"/>
      <c r="B94" s="25"/>
      <c r="C94" s="31"/>
      <c r="D94" s="27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</row>
    <row r="95" spans="1:27" ht="13.5" customHeight="1">
      <c r="A95" s="25"/>
      <c r="B95" s="25"/>
      <c r="C95" s="31"/>
      <c r="D95" s="27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</row>
    <row r="96" spans="1:27" ht="13.5" customHeight="1">
      <c r="A96" s="25"/>
      <c r="B96" s="25"/>
      <c r="C96" s="31"/>
      <c r="D96" s="27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</row>
    <row r="97" spans="1:27" ht="13.5" customHeight="1">
      <c r="A97" s="25"/>
      <c r="B97" s="25"/>
      <c r="C97" s="31"/>
      <c r="D97" s="27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</row>
    <row r="98" spans="1:27" ht="13.5" customHeight="1">
      <c r="A98" s="25"/>
      <c r="B98" s="25"/>
      <c r="C98" s="31"/>
      <c r="D98" s="27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</row>
    <row r="99" spans="1:27" ht="13.5" customHeight="1">
      <c r="A99" s="25"/>
      <c r="B99" s="25"/>
      <c r="C99" s="31"/>
      <c r="D99" s="27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</row>
    <row r="100" spans="1:27" ht="13.5" customHeight="1">
      <c r="A100" s="25"/>
      <c r="B100" s="25"/>
      <c r="C100" s="31"/>
      <c r="D100" s="27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</row>
    <row r="101" spans="1:27" ht="13.5" customHeight="1">
      <c r="A101" s="25"/>
      <c r="B101" s="25"/>
      <c r="C101" s="31"/>
      <c r="D101" s="27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</row>
    <row r="102" spans="1:27" ht="13.5" customHeight="1">
      <c r="A102" s="25"/>
      <c r="B102" s="25"/>
      <c r="C102" s="31"/>
      <c r="D102" s="27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</row>
    <row r="103" spans="1:27" ht="13.5" customHeight="1">
      <c r="A103" s="25"/>
      <c r="B103" s="25"/>
      <c r="C103" s="31"/>
      <c r="D103" s="27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</row>
    <row r="104" spans="1:27" ht="13.5" customHeight="1">
      <c r="A104" s="25"/>
      <c r="B104" s="25"/>
      <c r="C104" s="31"/>
      <c r="D104" s="27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</row>
    <row r="105" spans="1:27" ht="13.5" customHeight="1">
      <c r="A105" s="25"/>
      <c r="B105" s="25"/>
      <c r="C105" s="31"/>
      <c r="D105" s="27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</row>
    <row r="106" spans="1:27" ht="13.5" customHeight="1">
      <c r="A106" s="25"/>
      <c r="B106" s="25"/>
      <c r="C106" s="31"/>
      <c r="D106" s="27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</row>
    <row r="107" spans="1:27" ht="13.5" customHeight="1">
      <c r="A107" s="25"/>
      <c r="B107" s="25"/>
      <c r="C107" s="31"/>
      <c r="D107" s="27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</row>
    <row r="108" spans="1:27" ht="13.5" customHeight="1">
      <c r="A108" s="25"/>
      <c r="B108" s="25"/>
      <c r="C108" s="31"/>
      <c r="D108" s="27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</row>
    <row r="109" spans="1:27" ht="13.5" customHeight="1">
      <c r="A109" s="25"/>
      <c r="B109" s="25"/>
      <c r="C109" s="31"/>
      <c r="D109" s="27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</row>
    <row r="110" spans="1:27" ht="13.5" customHeight="1">
      <c r="A110" s="25"/>
      <c r="B110" s="25"/>
      <c r="C110" s="31"/>
      <c r="D110" s="27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</row>
    <row r="111" spans="1:27" ht="13.5" customHeight="1">
      <c r="A111" s="25"/>
      <c r="B111" s="25"/>
      <c r="C111" s="31"/>
      <c r="D111" s="27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</row>
    <row r="112" spans="1:27" ht="13.5" customHeight="1">
      <c r="A112" s="25"/>
      <c r="B112" s="25"/>
      <c r="C112" s="31"/>
      <c r="D112" s="27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</row>
    <row r="113" spans="1:27" ht="13.5" customHeight="1">
      <c r="A113" s="25"/>
      <c r="B113" s="25"/>
      <c r="C113" s="31"/>
      <c r="D113" s="27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</row>
    <row r="114" spans="1:27" ht="13.5" customHeight="1">
      <c r="A114" s="25"/>
      <c r="B114" s="25"/>
      <c r="C114" s="31"/>
      <c r="D114" s="27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</row>
    <row r="115" spans="1:27" ht="13.5" customHeight="1">
      <c r="A115" s="25"/>
      <c r="B115" s="25"/>
      <c r="C115" s="31"/>
      <c r="D115" s="27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</row>
    <row r="116" spans="1:27" ht="13.5" customHeight="1">
      <c r="A116" s="25"/>
      <c r="B116" s="25"/>
      <c r="C116" s="31"/>
      <c r="D116" s="27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</row>
    <row r="117" spans="1:27" ht="13.5" customHeight="1">
      <c r="A117" s="25"/>
      <c r="B117" s="25"/>
      <c r="C117" s="31"/>
      <c r="D117" s="27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</row>
    <row r="118" spans="1:27" ht="13.5" customHeight="1">
      <c r="A118" s="25"/>
      <c r="B118" s="25"/>
      <c r="C118" s="31"/>
      <c r="D118" s="27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</row>
    <row r="119" spans="1:27" ht="13.5" customHeight="1">
      <c r="A119" s="25"/>
      <c r="B119" s="25"/>
      <c r="C119" s="31"/>
      <c r="D119" s="27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</row>
    <row r="120" spans="1:27" ht="13.5" customHeight="1">
      <c r="A120" s="25"/>
      <c r="B120" s="25"/>
      <c r="C120" s="31"/>
      <c r="D120" s="27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</row>
    <row r="121" spans="1:27" ht="13.5" customHeight="1">
      <c r="A121" s="25"/>
      <c r="B121" s="25"/>
      <c r="C121" s="31"/>
      <c r="D121" s="27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</row>
    <row r="122" spans="1:27" ht="13.5" customHeight="1">
      <c r="A122" s="25"/>
      <c r="B122" s="25"/>
      <c r="C122" s="31"/>
      <c r="D122" s="27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</row>
    <row r="123" spans="1:27" ht="13.5" customHeight="1">
      <c r="A123" s="25"/>
      <c r="B123" s="25"/>
      <c r="C123" s="31"/>
      <c r="D123" s="27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</row>
    <row r="124" spans="1:27" ht="13.5" customHeight="1">
      <c r="A124" s="25"/>
      <c r="B124" s="25"/>
      <c r="C124" s="31"/>
      <c r="D124" s="27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</row>
    <row r="125" spans="1:27" ht="13.5" customHeight="1">
      <c r="A125" s="25"/>
      <c r="B125" s="25"/>
      <c r="C125" s="31"/>
      <c r="D125" s="27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</row>
    <row r="126" spans="1:27" ht="13.5" customHeight="1">
      <c r="A126" s="25"/>
      <c r="B126" s="25"/>
      <c r="C126" s="31"/>
      <c r="D126" s="27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</row>
    <row r="127" spans="1:27" ht="13.5" customHeight="1">
      <c r="A127" s="25"/>
      <c r="B127" s="25"/>
      <c r="C127" s="31"/>
      <c r="D127" s="27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</row>
    <row r="128" spans="1:27" ht="13.5" customHeight="1">
      <c r="A128" s="25"/>
      <c r="B128" s="25"/>
      <c r="C128" s="31"/>
      <c r="D128" s="27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</row>
    <row r="129" spans="1:27" ht="13.5" customHeight="1">
      <c r="A129" s="25"/>
      <c r="B129" s="25"/>
      <c r="C129" s="31"/>
      <c r="D129" s="27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</row>
    <row r="130" spans="1:27" ht="13.5" customHeight="1">
      <c r="A130" s="25"/>
      <c r="B130" s="25"/>
      <c r="C130" s="31"/>
      <c r="D130" s="27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</row>
    <row r="131" spans="1:27" ht="13.5" customHeight="1">
      <c r="A131" s="25"/>
      <c r="B131" s="25"/>
      <c r="C131" s="31"/>
      <c r="D131" s="27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</row>
    <row r="132" spans="1:27" ht="13.5" customHeight="1">
      <c r="A132" s="25"/>
      <c r="B132" s="25"/>
      <c r="C132" s="31"/>
      <c r="D132" s="27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</row>
    <row r="133" spans="1:27" ht="13.5" customHeight="1">
      <c r="A133" s="25"/>
      <c r="B133" s="25"/>
      <c r="C133" s="31"/>
      <c r="D133" s="27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</row>
    <row r="134" spans="1:27" ht="13.5" customHeight="1">
      <c r="A134" s="25"/>
      <c r="B134" s="25"/>
      <c r="C134" s="31"/>
      <c r="D134" s="27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</row>
    <row r="135" spans="1:27" ht="13.5" customHeight="1">
      <c r="A135" s="25"/>
      <c r="B135" s="25"/>
      <c r="C135" s="31"/>
      <c r="D135" s="27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</row>
    <row r="136" spans="1:27" ht="13.5" customHeight="1">
      <c r="A136" s="25"/>
      <c r="B136" s="25"/>
      <c r="C136" s="31"/>
      <c r="D136" s="27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</row>
    <row r="137" spans="1:27" ht="13.5" customHeight="1">
      <c r="A137" s="25"/>
      <c r="B137" s="25"/>
      <c r="C137" s="31"/>
      <c r="D137" s="27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</row>
    <row r="138" spans="1:27" ht="13.5" customHeight="1">
      <c r="A138" s="25"/>
      <c r="B138" s="25"/>
      <c r="C138" s="31"/>
      <c r="D138" s="27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</row>
    <row r="139" spans="1:27" ht="13.5" customHeight="1">
      <c r="A139" s="25"/>
      <c r="B139" s="25"/>
      <c r="C139" s="31"/>
      <c r="D139" s="27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</row>
    <row r="140" spans="1:27" ht="13.5" customHeight="1">
      <c r="A140" s="25"/>
      <c r="B140" s="25"/>
      <c r="C140" s="31"/>
      <c r="D140" s="27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</row>
    <row r="141" spans="1:27" ht="13.5" customHeight="1">
      <c r="A141" s="25"/>
      <c r="B141" s="25"/>
      <c r="C141" s="31"/>
      <c r="D141" s="27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</row>
    <row r="142" spans="1:27" ht="13.5" customHeight="1">
      <c r="A142" s="25"/>
      <c r="B142" s="25"/>
      <c r="C142" s="31"/>
      <c r="D142" s="27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</row>
    <row r="143" spans="1:27" ht="13.5" customHeight="1">
      <c r="A143" s="25"/>
      <c r="B143" s="25"/>
      <c r="C143" s="31"/>
      <c r="D143" s="27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</row>
    <row r="144" spans="1:27" ht="13.5" customHeight="1">
      <c r="A144" s="25"/>
      <c r="B144" s="25"/>
      <c r="C144" s="31"/>
      <c r="D144" s="27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</row>
    <row r="145" spans="1:27" ht="13.5" customHeight="1">
      <c r="A145" s="25"/>
      <c r="B145" s="25"/>
      <c r="C145" s="31"/>
      <c r="D145" s="27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</row>
    <row r="146" spans="1:27" ht="13.5" customHeight="1">
      <c r="A146" s="25"/>
      <c r="B146" s="25"/>
      <c r="C146" s="31"/>
      <c r="D146" s="27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</row>
    <row r="147" spans="1:27" ht="13.5" customHeight="1">
      <c r="A147" s="25"/>
      <c r="B147" s="25"/>
      <c r="C147" s="31"/>
      <c r="D147" s="27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</row>
    <row r="148" spans="1:27" ht="13.5" customHeight="1">
      <c r="A148" s="25"/>
      <c r="B148" s="25"/>
      <c r="C148" s="31"/>
      <c r="D148" s="27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</row>
    <row r="149" spans="1:27" ht="13.5" customHeight="1">
      <c r="A149" s="25"/>
      <c r="B149" s="25"/>
      <c r="C149" s="31"/>
      <c r="D149" s="27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</row>
    <row r="150" spans="1:27" ht="13.5" customHeight="1">
      <c r="A150" s="25"/>
      <c r="B150" s="25"/>
      <c r="C150" s="31"/>
      <c r="D150" s="27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</row>
    <row r="151" spans="1:27" ht="13.5" customHeight="1">
      <c r="A151" s="25"/>
      <c r="B151" s="25"/>
      <c r="C151" s="31"/>
      <c r="D151" s="27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</row>
    <row r="152" spans="1:27" ht="13.5" customHeight="1">
      <c r="A152" s="25"/>
      <c r="B152" s="25"/>
      <c r="C152" s="31"/>
      <c r="D152" s="27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</row>
    <row r="153" spans="1:27" ht="13.5" customHeight="1">
      <c r="A153" s="25"/>
      <c r="B153" s="25"/>
      <c r="C153" s="31"/>
      <c r="D153" s="27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</row>
    <row r="154" spans="1:27" ht="13.5" customHeight="1">
      <c r="A154" s="25"/>
      <c r="B154" s="25"/>
      <c r="C154" s="31"/>
      <c r="D154" s="27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</row>
    <row r="155" spans="1:27" ht="13.5" customHeight="1">
      <c r="A155" s="25"/>
      <c r="B155" s="25"/>
      <c r="C155" s="31"/>
      <c r="D155" s="27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</row>
    <row r="156" spans="1:27" ht="13.5" customHeight="1">
      <c r="A156" s="25"/>
      <c r="B156" s="25"/>
      <c r="C156" s="31"/>
      <c r="D156" s="27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</row>
    <row r="157" spans="1:27" ht="13.5" customHeight="1">
      <c r="A157" s="25"/>
      <c r="B157" s="25"/>
      <c r="C157" s="31"/>
      <c r="D157" s="27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</row>
    <row r="158" spans="1:27" ht="13.5" customHeight="1">
      <c r="A158" s="25"/>
      <c r="B158" s="25"/>
      <c r="C158" s="31"/>
      <c r="D158" s="27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</row>
    <row r="159" spans="1:27" ht="13.5" customHeight="1">
      <c r="A159" s="25"/>
      <c r="B159" s="25"/>
      <c r="C159" s="31"/>
      <c r="D159" s="27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</row>
    <row r="160" spans="1:27" ht="13.5" customHeight="1">
      <c r="A160" s="25"/>
      <c r="B160" s="25"/>
      <c r="C160" s="31"/>
      <c r="D160" s="27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</row>
    <row r="161" spans="1:27" ht="13.5" customHeight="1">
      <c r="A161" s="25"/>
      <c r="B161" s="25"/>
      <c r="C161" s="31"/>
      <c r="D161" s="27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</row>
    <row r="162" spans="1:27" ht="13.5" customHeight="1">
      <c r="A162" s="25"/>
      <c r="B162" s="25"/>
      <c r="C162" s="31"/>
      <c r="D162" s="27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</row>
    <row r="163" spans="1:27" ht="13.5" customHeight="1">
      <c r="A163" s="25"/>
      <c r="B163" s="25"/>
      <c r="C163" s="31"/>
      <c r="D163" s="27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</row>
    <row r="164" spans="1:27" ht="13.5" customHeight="1">
      <c r="A164" s="25"/>
      <c r="B164" s="25"/>
      <c r="C164" s="31"/>
      <c r="D164" s="27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</row>
    <row r="165" spans="1:27" ht="13.5" customHeight="1">
      <c r="A165" s="25"/>
      <c r="B165" s="25"/>
      <c r="C165" s="31"/>
      <c r="D165" s="27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</row>
    <row r="166" spans="1:27" ht="13.5" customHeight="1">
      <c r="A166" s="25"/>
      <c r="B166" s="25"/>
      <c r="C166" s="31"/>
      <c r="D166" s="27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</row>
    <row r="167" spans="1:27" ht="13.5" customHeight="1">
      <c r="A167" s="25"/>
      <c r="B167" s="25"/>
      <c r="C167" s="31"/>
      <c r="D167" s="27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</row>
    <row r="168" spans="1:27" ht="13.5" customHeight="1">
      <c r="A168" s="25"/>
      <c r="B168" s="25"/>
      <c r="C168" s="31"/>
      <c r="D168" s="27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</row>
    <row r="169" spans="1:27" ht="13.5" customHeight="1">
      <c r="A169" s="25"/>
      <c r="B169" s="25"/>
      <c r="C169" s="31"/>
      <c r="D169" s="27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</row>
    <row r="170" spans="1:27" ht="13.5" customHeight="1">
      <c r="A170" s="25"/>
      <c r="B170" s="25"/>
      <c r="C170" s="31"/>
      <c r="D170" s="27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</row>
    <row r="171" spans="1:27" ht="13.5" customHeight="1">
      <c r="A171" s="25"/>
      <c r="B171" s="25"/>
      <c r="C171" s="31"/>
      <c r="D171" s="27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</row>
    <row r="172" spans="1:27" ht="13.5" customHeight="1">
      <c r="A172" s="25"/>
      <c r="B172" s="25"/>
      <c r="C172" s="31"/>
      <c r="D172" s="27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</row>
    <row r="173" spans="1:27" ht="13.5" customHeight="1">
      <c r="A173" s="25"/>
      <c r="B173" s="25"/>
      <c r="C173" s="31"/>
      <c r="D173" s="27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</row>
    <row r="174" spans="1:27" ht="13.5" customHeight="1">
      <c r="A174" s="25"/>
      <c r="B174" s="25"/>
      <c r="C174" s="31"/>
      <c r="D174" s="27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</row>
    <row r="175" spans="1:27" ht="13.5" customHeight="1">
      <c r="A175" s="25"/>
      <c r="B175" s="25"/>
      <c r="C175" s="31"/>
      <c r="D175" s="27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</row>
    <row r="176" spans="1:27" ht="13.5" customHeight="1">
      <c r="A176" s="25"/>
      <c r="B176" s="25"/>
      <c r="C176" s="31"/>
      <c r="D176" s="27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</row>
    <row r="177" spans="1:27" ht="13.5" customHeight="1">
      <c r="A177" s="25"/>
      <c r="B177" s="25"/>
      <c r="C177" s="31"/>
      <c r="D177" s="27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</row>
    <row r="178" spans="1:27" ht="13.5" customHeight="1">
      <c r="A178" s="25"/>
      <c r="B178" s="25"/>
      <c r="C178" s="31"/>
      <c r="D178" s="27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</row>
    <row r="179" spans="1:27" ht="13.5" customHeight="1">
      <c r="A179" s="25"/>
      <c r="B179" s="25"/>
      <c r="C179" s="31"/>
      <c r="D179" s="27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</row>
    <row r="180" spans="1:27" ht="13.5" customHeight="1">
      <c r="A180" s="25"/>
      <c r="B180" s="25"/>
      <c r="C180" s="31"/>
      <c r="D180" s="27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</row>
    <row r="181" spans="1:27" ht="13.5" customHeight="1">
      <c r="A181" s="25"/>
      <c r="B181" s="25"/>
      <c r="C181" s="31"/>
      <c r="D181" s="27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</row>
    <row r="182" spans="1:27" ht="13.5" customHeight="1">
      <c r="A182" s="25"/>
      <c r="B182" s="25"/>
      <c r="C182" s="31"/>
      <c r="D182" s="27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</row>
    <row r="183" spans="1:27" ht="13.5" customHeight="1">
      <c r="A183" s="25"/>
      <c r="B183" s="25"/>
      <c r="C183" s="31"/>
      <c r="D183" s="27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</row>
    <row r="184" spans="1:27" ht="13.5" customHeight="1">
      <c r="A184" s="25"/>
      <c r="B184" s="25"/>
      <c r="C184" s="31"/>
      <c r="D184" s="27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</row>
    <row r="185" spans="1:27" ht="13.5" customHeight="1">
      <c r="A185" s="25"/>
      <c r="B185" s="25"/>
      <c r="C185" s="31"/>
      <c r="D185" s="27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</row>
    <row r="186" spans="1:27" ht="13.5" customHeight="1">
      <c r="A186" s="25"/>
      <c r="B186" s="25"/>
      <c r="C186" s="31"/>
      <c r="D186" s="27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</row>
    <row r="187" spans="1:27" ht="13.5" customHeight="1">
      <c r="A187" s="25"/>
      <c r="B187" s="25"/>
      <c r="C187" s="31"/>
      <c r="D187" s="27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</row>
    <row r="188" spans="1:27" ht="13.5" customHeight="1">
      <c r="A188" s="25"/>
      <c r="B188" s="25"/>
      <c r="C188" s="31"/>
      <c r="D188" s="27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</row>
    <row r="189" spans="1:27" ht="13.5" customHeight="1">
      <c r="A189" s="25"/>
      <c r="B189" s="25"/>
      <c r="C189" s="31"/>
      <c r="D189" s="27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</row>
    <row r="190" spans="1:27" ht="13.5" customHeight="1">
      <c r="A190" s="25"/>
      <c r="B190" s="25"/>
      <c r="C190" s="31"/>
      <c r="D190" s="27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</row>
    <row r="191" spans="1:27" ht="13.5" customHeight="1">
      <c r="A191" s="25"/>
      <c r="B191" s="25"/>
      <c r="C191" s="31"/>
      <c r="D191" s="27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</row>
    <row r="192" spans="1:27" ht="13.5" customHeight="1">
      <c r="A192" s="25"/>
      <c r="B192" s="25"/>
      <c r="C192" s="31"/>
      <c r="D192" s="27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</row>
    <row r="193" spans="1:27" ht="13.5" customHeight="1">
      <c r="A193" s="25"/>
      <c r="B193" s="25"/>
      <c r="C193" s="31"/>
      <c r="D193" s="27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</row>
    <row r="194" spans="1:27" ht="13.5" customHeight="1">
      <c r="A194" s="25"/>
      <c r="B194" s="25"/>
      <c r="C194" s="31"/>
      <c r="D194" s="27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</row>
    <row r="195" spans="1:27" ht="13.5" customHeight="1">
      <c r="A195" s="25"/>
      <c r="B195" s="25"/>
      <c r="C195" s="31"/>
      <c r="D195" s="27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</row>
    <row r="196" spans="1:27" ht="13.5" customHeight="1">
      <c r="A196" s="25"/>
      <c r="B196" s="25"/>
      <c r="C196" s="31"/>
      <c r="D196" s="27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</row>
    <row r="197" spans="1:27" ht="13.5" customHeight="1">
      <c r="A197" s="25"/>
      <c r="B197" s="25"/>
      <c r="C197" s="31"/>
      <c r="D197" s="27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</row>
    <row r="198" spans="1:27" ht="13.5" customHeight="1">
      <c r="A198" s="25"/>
      <c r="B198" s="25"/>
      <c r="C198" s="31"/>
      <c r="D198" s="27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</row>
    <row r="199" spans="1:27" ht="13.5" customHeight="1">
      <c r="A199" s="25"/>
      <c r="B199" s="25"/>
      <c r="C199" s="31"/>
      <c r="D199" s="27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</row>
    <row r="200" spans="1:27" ht="13.5" customHeight="1">
      <c r="A200" s="25"/>
      <c r="B200" s="25"/>
      <c r="C200" s="31"/>
      <c r="D200" s="27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</row>
    <row r="201" spans="1:27" ht="13.5" customHeight="1">
      <c r="A201" s="25"/>
      <c r="B201" s="25"/>
      <c r="C201" s="31"/>
      <c r="D201" s="27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</row>
    <row r="202" spans="1:27" ht="13.5" customHeight="1">
      <c r="A202" s="25"/>
      <c r="B202" s="25"/>
      <c r="C202" s="31"/>
      <c r="D202" s="27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</row>
    <row r="203" spans="1:27" ht="13.5" customHeight="1">
      <c r="A203" s="25"/>
      <c r="B203" s="25"/>
      <c r="C203" s="31"/>
      <c r="D203" s="27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</row>
    <row r="204" spans="1:27" ht="13.5" customHeight="1">
      <c r="A204" s="25"/>
      <c r="B204" s="25"/>
      <c r="C204" s="31"/>
      <c r="D204" s="27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</row>
    <row r="205" spans="1:27" ht="13.5" customHeight="1">
      <c r="A205" s="25"/>
      <c r="B205" s="25"/>
      <c r="C205" s="31"/>
      <c r="D205" s="27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</row>
    <row r="206" spans="1:27" ht="13.5" customHeight="1">
      <c r="A206" s="25"/>
      <c r="B206" s="25"/>
      <c r="C206" s="31"/>
      <c r="D206" s="27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</row>
    <row r="207" spans="1:27" ht="13.5" customHeight="1">
      <c r="A207" s="25"/>
      <c r="B207" s="25"/>
      <c r="C207" s="31"/>
      <c r="D207" s="27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</row>
    <row r="208" spans="1:27" ht="13.5" customHeight="1">
      <c r="A208" s="25"/>
      <c r="B208" s="25"/>
      <c r="C208" s="31"/>
      <c r="D208" s="27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</row>
    <row r="209" spans="1:27" ht="13.5" customHeight="1">
      <c r="A209" s="25"/>
      <c r="B209" s="25"/>
      <c r="C209" s="31"/>
      <c r="D209" s="27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</row>
    <row r="210" spans="1:27" ht="13.5" customHeight="1">
      <c r="A210" s="25"/>
      <c r="B210" s="25"/>
      <c r="C210" s="31"/>
      <c r="D210" s="27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</row>
    <row r="211" spans="1:27" ht="13.5" customHeight="1">
      <c r="A211" s="25"/>
      <c r="B211" s="25"/>
      <c r="C211" s="31"/>
      <c r="D211" s="27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</row>
    <row r="212" spans="1:27" ht="13.5" customHeight="1">
      <c r="A212" s="25"/>
      <c r="B212" s="25"/>
      <c r="C212" s="31"/>
      <c r="D212" s="27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</row>
    <row r="213" spans="1:27" ht="13.5" customHeight="1">
      <c r="A213" s="25"/>
      <c r="B213" s="25"/>
      <c r="C213" s="31"/>
      <c r="D213" s="27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</row>
    <row r="214" spans="1:27" ht="13.5" customHeight="1">
      <c r="A214" s="25"/>
      <c r="B214" s="25"/>
      <c r="C214" s="31"/>
      <c r="D214" s="27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</row>
    <row r="215" spans="1:27" ht="13.5" customHeight="1">
      <c r="A215" s="25"/>
      <c r="B215" s="25"/>
      <c r="C215" s="31"/>
      <c r="D215" s="27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</row>
    <row r="216" spans="1:27" ht="13.5" customHeight="1">
      <c r="A216" s="25"/>
      <c r="B216" s="25"/>
      <c r="C216" s="31"/>
      <c r="D216" s="27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</row>
    <row r="217" spans="1:27" ht="13.5" customHeight="1">
      <c r="A217" s="25"/>
      <c r="B217" s="25"/>
      <c r="C217" s="31"/>
      <c r="D217" s="27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</row>
    <row r="218" spans="1:27" ht="13.5" customHeight="1">
      <c r="A218" s="25"/>
      <c r="B218" s="25"/>
      <c r="C218" s="31"/>
      <c r="D218" s="27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</row>
    <row r="219" spans="1:27" ht="13.5" customHeight="1">
      <c r="A219" s="25"/>
      <c r="B219" s="25"/>
      <c r="C219" s="31"/>
      <c r="D219" s="27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</row>
    <row r="220" spans="1:27" ht="13.5" customHeight="1">
      <c r="A220" s="25"/>
      <c r="B220" s="25"/>
      <c r="C220" s="31"/>
      <c r="D220" s="27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</row>
    <row r="221" spans="1:27" ht="13.5" customHeight="1">
      <c r="A221" s="25"/>
      <c r="B221" s="25"/>
      <c r="C221" s="31"/>
      <c r="D221" s="27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</row>
    <row r="222" spans="1:27" ht="13.5" customHeight="1">
      <c r="A222" s="25"/>
      <c r="B222" s="25"/>
      <c r="C222" s="31"/>
      <c r="D222" s="27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</row>
    <row r="223" spans="1:27" ht="13.5" customHeight="1">
      <c r="A223" s="25"/>
      <c r="B223" s="25"/>
      <c r="C223" s="31"/>
      <c r="D223" s="27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</row>
    <row r="224" spans="1:27" ht="13.5" customHeight="1">
      <c r="A224" s="25"/>
      <c r="B224" s="25"/>
      <c r="C224" s="31"/>
      <c r="D224" s="27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</row>
    <row r="225" spans="1:27" ht="13.5" customHeight="1">
      <c r="A225" s="25"/>
      <c r="B225" s="25"/>
      <c r="C225" s="31"/>
      <c r="D225" s="27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</row>
    <row r="226" spans="1:27" ht="13.5" customHeight="1">
      <c r="A226" s="25"/>
      <c r="B226" s="25"/>
      <c r="C226" s="31"/>
      <c r="D226" s="27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</row>
    <row r="227" spans="1:27" ht="13.5" customHeight="1">
      <c r="A227" s="25"/>
      <c r="B227" s="25"/>
      <c r="C227" s="31"/>
      <c r="D227" s="27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</row>
    <row r="228" spans="1:27" ht="13.5" customHeight="1">
      <c r="A228" s="25"/>
      <c r="B228" s="25"/>
      <c r="C228" s="31"/>
      <c r="D228" s="27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</row>
    <row r="229" spans="1:27" ht="13.5" customHeight="1">
      <c r="A229" s="25"/>
      <c r="B229" s="25"/>
      <c r="C229" s="31"/>
      <c r="D229" s="27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</row>
    <row r="230" spans="1:27" ht="13.5" customHeight="1">
      <c r="A230" s="25"/>
      <c r="B230" s="25"/>
      <c r="C230" s="31"/>
      <c r="D230" s="27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</row>
    <row r="231" spans="1:27" ht="13.5" customHeight="1">
      <c r="A231" s="25"/>
      <c r="B231" s="25"/>
      <c r="C231" s="31"/>
      <c r="D231" s="27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</row>
    <row r="232" spans="1:27" ht="13.5" customHeight="1">
      <c r="A232" s="25"/>
      <c r="B232" s="25"/>
      <c r="C232" s="31"/>
      <c r="D232" s="27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</row>
    <row r="233" spans="1:27" ht="13.5" customHeight="1">
      <c r="A233" s="25"/>
      <c r="B233" s="25"/>
      <c r="C233" s="31"/>
      <c r="D233" s="27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</row>
    <row r="234" spans="1:27" ht="13.5" customHeight="1">
      <c r="A234" s="25"/>
      <c r="B234" s="25"/>
      <c r="C234" s="31"/>
      <c r="D234" s="27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</row>
    <row r="235" spans="1:27" ht="13.5" customHeight="1">
      <c r="A235" s="25"/>
      <c r="B235" s="25"/>
      <c r="C235" s="31"/>
      <c r="D235" s="27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</row>
    <row r="236" spans="1:27" ht="13.5" customHeight="1">
      <c r="A236" s="25"/>
      <c r="B236" s="25"/>
      <c r="C236" s="31"/>
      <c r="D236" s="27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</row>
    <row r="237" spans="1:27" ht="13.5" customHeight="1">
      <c r="A237" s="25"/>
      <c r="B237" s="25"/>
      <c r="C237" s="31"/>
      <c r="D237" s="27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</row>
    <row r="238" spans="1:27" ht="13.5" customHeight="1">
      <c r="A238" s="25"/>
      <c r="B238" s="25"/>
      <c r="C238" s="31"/>
      <c r="D238" s="27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</row>
    <row r="239" spans="1:27" ht="13.5" customHeight="1">
      <c r="A239" s="25"/>
      <c r="B239" s="25"/>
      <c r="C239" s="31"/>
      <c r="D239" s="27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</row>
    <row r="240" spans="1:27" ht="13.5" customHeight="1">
      <c r="A240" s="25"/>
      <c r="B240" s="25"/>
      <c r="C240" s="31"/>
      <c r="D240" s="27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</row>
    <row r="241" spans="1:27" ht="13.5" customHeight="1">
      <c r="A241" s="25"/>
      <c r="B241" s="25"/>
      <c r="C241" s="31"/>
      <c r="D241" s="27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</row>
    <row r="242" spans="1:27" ht="13.5" customHeight="1">
      <c r="A242" s="25"/>
      <c r="B242" s="25"/>
      <c r="C242" s="31"/>
      <c r="D242" s="27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</row>
    <row r="243" spans="1:27" ht="13.5" customHeight="1">
      <c r="A243" s="25"/>
      <c r="B243" s="25"/>
      <c r="C243" s="31"/>
      <c r="D243" s="27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</row>
    <row r="244" spans="1:27" ht="13.5" customHeight="1">
      <c r="A244" s="25"/>
      <c r="B244" s="25"/>
      <c r="C244" s="31"/>
      <c r="D244" s="27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</row>
    <row r="245" spans="1:27" ht="13.5" customHeight="1">
      <c r="A245" s="25"/>
      <c r="B245" s="25"/>
      <c r="C245" s="31"/>
      <c r="D245" s="27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</row>
    <row r="246" spans="1:27" ht="13.5" customHeight="1">
      <c r="A246" s="25"/>
      <c r="B246" s="25"/>
      <c r="C246" s="31"/>
      <c r="D246" s="27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</row>
    <row r="247" spans="1:27" ht="13.5" customHeight="1">
      <c r="A247" s="25"/>
      <c r="B247" s="25"/>
      <c r="C247" s="31"/>
      <c r="D247" s="27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</row>
    <row r="248" spans="1:27" ht="13.5" customHeight="1">
      <c r="A248" s="25"/>
      <c r="B248" s="25"/>
      <c r="C248" s="31"/>
      <c r="D248" s="27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</row>
    <row r="249" spans="1:27" ht="13.5" customHeight="1">
      <c r="A249" s="25"/>
      <c r="B249" s="25"/>
      <c r="C249" s="31"/>
      <c r="D249" s="27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</row>
    <row r="250" spans="1:27" ht="13.5" customHeight="1">
      <c r="A250" s="25"/>
      <c r="B250" s="25"/>
      <c r="C250" s="31"/>
      <c r="D250" s="27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</row>
    <row r="251" spans="1:27" ht="13.5" customHeight="1">
      <c r="A251" s="25"/>
      <c r="B251" s="25"/>
      <c r="C251" s="31"/>
      <c r="D251" s="27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</row>
    <row r="252" spans="1:27" ht="13.5" customHeight="1">
      <c r="A252" s="25"/>
      <c r="B252" s="25"/>
      <c r="C252" s="31"/>
      <c r="D252" s="27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</row>
    <row r="253" spans="1:27" ht="13.5" customHeight="1">
      <c r="A253" s="25"/>
      <c r="B253" s="25"/>
      <c r="C253" s="31"/>
      <c r="D253" s="27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</row>
    <row r="254" spans="1:27" ht="13.5" customHeight="1">
      <c r="A254" s="25"/>
      <c r="B254" s="25"/>
      <c r="C254" s="31"/>
      <c r="D254" s="27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</row>
    <row r="255" spans="1:27" ht="13.5" customHeight="1">
      <c r="A255" s="25"/>
      <c r="B255" s="25"/>
      <c r="C255" s="31"/>
      <c r="D255" s="27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</row>
    <row r="256" spans="1:27" ht="13.5" customHeight="1">
      <c r="A256" s="25"/>
      <c r="B256" s="25"/>
      <c r="C256" s="31"/>
      <c r="D256" s="27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</row>
    <row r="257" spans="1:27" ht="13.5" customHeight="1">
      <c r="A257" s="25"/>
      <c r="B257" s="25"/>
      <c r="C257" s="31"/>
      <c r="D257" s="27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</row>
    <row r="258" spans="1:27" ht="13.5" customHeight="1">
      <c r="A258" s="25"/>
      <c r="B258" s="25"/>
      <c r="C258" s="31"/>
      <c r="D258" s="27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</row>
    <row r="259" spans="1:27" ht="13.5" customHeight="1">
      <c r="A259" s="25"/>
      <c r="B259" s="25"/>
      <c r="C259" s="31"/>
      <c r="D259" s="27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</row>
    <row r="260" spans="1:27" ht="13.5" customHeight="1">
      <c r="A260" s="25"/>
      <c r="B260" s="25"/>
      <c r="C260" s="31"/>
      <c r="D260" s="27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</row>
    <row r="261" spans="1:27" ht="13.5" customHeight="1">
      <c r="A261" s="25"/>
      <c r="B261" s="25"/>
      <c r="C261" s="31"/>
      <c r="D261" s="27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</row>
    <row r="262" spans="1:27" ht="13.5" customHeight="1">
      <c r="A262" s="25"/>
      <c r="B262" s="25"/>
      <c r="C262" s="31"/>
      <c r="D262" s="27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</row>
    <row r="263" spans="1:27" ht="13.5" customHeight="1">
      <c r="A263" s="25"/>
      <c r="B263" s="25"/>
      <c r="C263" s="31"/>
      <c r="D263" s="27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</row>
    <row r="264" spans="1:27" ht="13.5" customHeight="1">
      <c r="A264" s="25"/>
      <c r="B264" s="25"/>
      <c r="C264" s="31"/>
      <c r="D264" s="27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</row>
    <row r="265" spans="1:27" ht="13.5" customHeight="1">
      <c r="A265" s="25"/>
      <c r="B265" s="25"/>
      <c r="C265" s="31"/>
      <c r="D265" s="27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</row>
    <row r="266" spans="1:27" ht="13.5" customHeight="1">
      <c r="A266" s="25"/>
      <c r="B266" s="25"/>
      <c r="C266" s="31"/>
      <c r="D266" s="27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</row>
    <row r="267" spans="1:27" ht="13.5" customHeight="1">
      <c r="A267" s="25"/>
      <c r="B267" s="25"/>
      <c r="C267" s="31"/>
      <c r="D267" s="27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</row>
    <row r="268" spans="1:27" ht="13.5" customHeight="1">
      <c r="A268" s="25"/>
      <c r="B268" s="25"/>
      <c r="C268" s="31"/>
      <c r="D268" s="27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</row>
    <row r="269" spans="1:27" ht="13.5" customHeight="1">
      <c r="A269" s="25"/>
      <c r="B269" s="25"/>
      <c r="C269" s="31"/>
      <c r="D269" s="27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</row>
    <row r="270" spans="1:27" ht="13.5" customHeight="1">
      <c r="A270" s="25"/>
      <c r="B270" s="25"/>
      <c r="C270" s="31"/>
      <c r="D270" s="27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</row>
    <row r="271" spans="1:27" ht="13.5" customHeight="1">
      <c r="A271" s="25"/>
      <c r="B271" s="25"/>
      <c r="C271" s="31"/>
      <c r="D271" s="27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</row>
    <row r="272" spans="1:27" ht="13.5" customHeight="1">
      <c r="A272" s="25"/>
      <c r="B272" s="25"/>
      <c r="C272" s="31"/>
      <c r="D272" s="27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</row>
    <row r="273" spans="1:27" ht="13.5" customHeight="1">
      <c r="A273" s="25"/>
      <c r="B273" s="25"/>
      <c r="C273" s="31"/>
      <c r="D273" s="27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</row>
    <row r="274" spans="1:27" ht="13.5" customHeight="1">
      <c r="A274" s="25"/>
      <c r="B274" s="25"/>
      <c r="C274" s="31"/>
      <c r="D274" s="27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</row>
    <row r="275" spans="1:27" ht="13.5" customHeight="1">
      <c r="A275" s="25"/>
      <c r="B275" s="25"/>
      <c r="C275" s="31"/>
      <c r="D275" s="27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</row>
    <row r="276" spans="1:27" ht="13.5" customHeight="1">
      <c r="A276" s="25"/>
      <c r="B276" s="25"/>
      <c r="C276" s="31"/>
      <c r="D276" s="27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</row>
    <row r="277" spans="1:27" ht="13.5" customHeight="1">
      <c r="A277" s="25"/>
      <c r="B277" s="25"/>
      <c r="C277" s="31"/>
      <c r="D277" s="27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</row>
    <row r="278" spans="1:27" ht="13.5" customHeight="1">
      <c r="A278" s="25"/>
      <c r="B278" s="25"/>
      <c r="C278" s="31"/>
      <c r="D278" s="27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</row>
    <row r="279" spans="1:27" ht="13.5" customHeight="1">
      <c r="A279" s="25"/>
      <c r="B279" s="25"/>
      <c r="C279" s="31"/>
      <c r="D279" s="27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</row>
    <row r="280" spans="1:27" ht="13.5" customHeight="1">
      <c r="A280" s="25"/>
      <c r="B280" s="25"/>
      <c r="C280" s="31"/>
      <c r="D280" s="27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</row>
    <row r="281" spans="1:27" ht="13.5" customHeight="1">
      <c r="A281" s="25"/>
      <c r="B281" s="25"/>
      <c r="C281" s="31"/>
      <c r="D281" s="27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</row>
    <row r="282" spans="1:27" ht="13.5" customHeight="1">
      <c r="A282" s="25"/>
      <c r="B282" s="25"/>
      <c r="C282" s="31"/>
      <c r="D282" s="27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</row>
    <row r="283" spans="1:27" ht="13.5" customHeight="1">
      <c r="A283" s="25"/>
      <c r="B283" s="25"/>
      <c r="C283" s="31"/>
      <c r="D283" s="27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</row>
    <row r="284" spans="1:27" ht="13.5" customHeight="1">
      <c r="A284" s="25"/>
      <c r="B284" s="25"/>
      <c r="C284" s="31"/>
      <c r="D284" s="27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</row>
    <row r="285" spans="1:27" ht="13.5" customHeight="1">
      <c r="A285" s="25"/>
      <c r="B285" s="25"/>
      <c r="C285" s="31"/>
      <c r="D285" s="27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</row>
    <row r="286" spans="1:27" ht="13.5" customHeight="1">
      <c r="A286" s="25"/>
      <c r="B286" s="25"/>
      <c r="C286" s="31"/>
      <c r="D286" s="27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</row>
    <row r="287" spans="1:27" ht="13.5" customHeight="1">
      <c r="A287" s="25"/>
      <c r="B287" s="25"/>
      <c r="C287" s="31"/>
      <c r="D287" s="27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</row>
    <row r="288" spans="1:27" ht="13.5" customHeight="1">
      <c r="A288" s="25"/>
      <c r="B288" s="25"/>
      <c r="C288" s="31"/>
      <c r="D288" s="27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</row>
    <row r="289" spans="1:27" ht="13.5" customHeight="1">
      <c r="A289" s="25"/>
      <c r="B289" s="25"/>
      <c r="C289" s="31"/>
      <c r="D289" s="27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</row>
    <row r="290" spans="1:27" ht="13.5" customHeight="1">
      <c r="A290" s="25"/>
      <c r="B290" s="25"/>
      <c r="C290" s="31"/>
      <c r="D290" s="27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</row>
    <row r="291" spans="1:27" ht="13.5" customHeight="1">
      <c r="A291" s="25"/>
      <c r="B291" s="25"/>
      <c r="C291" s="31"/>
      <c r="D291" s="27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</row>
    <row r="292" spans="1:27" ht="13.5" customHeight="1">
      <c r="A292" s="25"/>
      <c r="B292" s="25"/>
      <c r="C292" s="31"/>
      <c r="D292" s="27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</row>
    <row r="293" spans="1:27" ht="13.5" customHeight="1">
      <c r="A293" s="25"/>
      <c r="B293" s="25"/>
      <c r="C293" s="31"/>
      <c r="D293" s="27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</row>
    <row r="294" spans="1:27" ht="13.5" customHeight="1">
      <c r="A294" s="25"/>
      <c r="B294" s="25"/>
      <c r="C294" s="31"/>
      <c r="D294" s="27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</row>
    <row r="295" spans="1:27" ht="13.5" customHeight="1">
      <c r="A295" s="25"/>
      <c r="B295" s="25"/>
      <c r="C295" s="31"/>
      <c r="D295" s="27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</row>
    <row r="296" spans="1:27" ht="13.5" customHeight="1">
      <c r="A296" s="25"/>
      <c r="B296" s="25"/>
      <c r="C296" s="31"/>
      <c r="D296" s="27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</row>
    <row r="297" spans="1:27" ht="13.5" customHeight="1">
      <c r="A297" s="25"/>
      <c r="B297" s="25"/>
      <c r="C297" s="31"/>
      <c r="D297" s="27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</row>
    <row r="298" spans="1:27" ht="13.5" customHeight="1">
      <c r="A298" s="25"/>
      <c r="B298" s="25"/>
      <c r="C298" s="31"/>
      <c r="D298" s="27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</row>
    <row r="299" spans="1:27" ht="13.5" customHeight="1">
      <c r="A299" s="25"/>
      <c r="B299" s="25"/>
      <c r="C299" s="31"/>
      <c r="D299" s="27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</row>
    <row r="300" spans="1:27" ht="13.5" customHeight="1">
      <c r="A300" s="25"/>
      <c r="B300" s="25"/>
      <c r="C300" s="31"/>
      <c r="D300" s="27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</row>
    <row r="301" spans="1:27" ht="13.5" customHeight="1">
      <c r="A301" s="25"/>
      <c r="B301" s="25"/>
      <c r="C301" s="31"/>
      <c r="D301" s="27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</row>
    <row r="302" spans="1:27" ht="13.5" customHeight="1">
      <c r="A302" s="25"/>
      <c r="B302" s="25"/>
      <c r="C302" s="31"/>
      <c r="D302" s="27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</row>
    <row r="303" spans="1:27" ht="13.5" customHeight="1">
      <c r="A303" s="25"/>
      <c r="B303" s="25"/>
      <c r="C303" s="31"/>
      <c r="D303" s="27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</row>
    <row r="304" spans="1:27" ht="13.5" customHeight="1">
      <c r="A304" s="25"/>
      <c r="B304" s="25"/>
      <c r="C304" s="31"/>
      <c r="D304" s="27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</row>
    <row r="305" spans="1:27" ht="13.5" customHeight="1">
      <c r="A305" s="25"/>
      <c r="B305" s="25"/>
      <c r="C305" s="31"/>
      <c r="D305" s="27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</row>
    <row r="306" spans="1:27" ht="13.5" customHeight="1">
      <c r="A306" s="25"/>
      <c r="B306" s="25"/>
      <c r="C306" s="31"/>
      <c r="D306" s="27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</row>
    <row r="307" spans="1:27" ht="13.5" customHeight="1">
      <c r="A307" s="25"/>
      <c r="B307" s="25"/>
      <c r="C307" s="31"/>
      <c r="D307" s="27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</row>
    <row r="308" spans="1:27" ht="13.5" customHeight="1">
      <c r="A308" s="25"/>
      <c r="B308" s="25"/>
      <c r="C308" s="31"/>
      <c r="D308" s="27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</row>
    <row r="309" spans="1:27" ht="13.5" customHeight="1">
      <c r="A309" s="25"/>
      <c r="B309" s="25"/>
      <c r="C309" s="31"/>
      <c r="D309" s="27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</row>
    <row r="310" spans="1:27" ht="13.5" customHeight="1">
      <c r="A310" s="25"/>
      <c r="B310" s="25"/>
      <c r="C310" s="31"/>
      <c r="D310" s="27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</row>
    <row r="311" spans="1:27" ht="13.5" customHeight="1">
      <c r="A311" s="25"/>
      <c r="B311" s="25"/>
      <c r="C311" s="31"/>
      <c r="D311" s="27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</row>
    <row r="312" spans="1:27" ht="13.5" customHeight="1">
      <c r="A312" s="25"/>
      <c r="B312" s="25"/>
      <c r="C312" s="31"/>
      <c r="D312" s="27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</row>
    <row r="313" spans="1:27" ht="13.5" customHeight="1">
      <c r="A313" s="25"/>
      <c r="B313" s="25"/>
      <c r="C313" s="31"/>
      <c r="D313" s="27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</row>
    <row r="314" spans="1:27" ht="13.5" customHeight="1">
      <c r="A314" s="25"/>
      <c r="B314" s="25"/>
      <c r="C314" s="31"/>
      <c r="D314" s="27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</row>
    <row r="315" spans="1:27" ht="13.5" customHeight="1">
      <c r="A315" s="25"/>
      <c r="B315" s="25"/>
      <c r="C315" s="31"/>
      <c r="D315" s="27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</row>
    <row r="316" spans="1:27" ht="13.5" customHeight="1">
      <c r="A316" s="25"/>
      <c r="B316" s="25"/>
      <c r="C316" s="31"/>
      <c r="D316" s="27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</row>
    <row r="317" spans="1:27" ht="13.5" customHeight="1">
      <c r="A317" s="25"/>
      <c r="B317" s="25"/>
      <c r="C317" s="31"/>
      <c r="D317" s="27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</row>
    <row r="318" spans="1:27" ht="13.5" customHeight="1">
      <c r="A318" s="25"/>
      <c r="B318" s="25"/>
      <c r="C318" s="31"/>
      <c r="D318" s="27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</row>
    <row r="319" spans="1:27" ht="13.5" customHeight="1">
      <c r="A319" s="25"/>
      <c r="B319" s="25"/>
      <c r="C319" s="31"/>
      <c r="D319" s="27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</row>
    <row r="320" spans="1:27" ht="13.5" customHeight="1">
      <c r="A320" s="25"/>
      <c r="B320" s="25"/>
      <c r="C320" s="31"/>
      <c r="D320" s="27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</row>
    <row r="321" spans="1:27" ht="13.5" customHeight="1">
      <c r="A321" s="25"/>
      <c r="B321" s="25"/>
      <c r="C321" s="31"/>
      <c r="D321" s="27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</row>
    <row r="322" spans="1:27" ht="13.5" customHeight="1">
      <c r="A322" s="25"/>
      <c r="B322" s="25"/>
      <c r="C322" s="31"/>
      <c r="D322" s="27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</row>
    <row r="323" spans="1:27" ht="13.5" customHeight="1">
      <c r="A323" s="25"/>
      <c r="B323" s="25"/>
      <c r="C323" s="31"/>
      <c r="D323" s="27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</row>
    <row r="324" spans="1:27" ht="13.5" customHeight="1">
      <c r="A324" s="25"/>
      <c r="B324" s="25"/>
      <c r="C324" s="31"/>
      <c r="D324" s="27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</row>
    <row r="325" spans="1:27" ht="13.5" customHeight="1">
      <c r="A325" s="25"/>
      <c r="B325" s="25"/>
      <c r="C325" s="31"/>
      <c r="D325" s="27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</row>
    <row r="326" spans="1:27" ht="13.5" customHeight="1">
      <c r="A326" s="25"/>
      <c r="B326" s="25"/>
      <c r="C326" s="31"/>
      <c r="D326" s="27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</row>
    <row r="327" spans="1:27" ht="13.5" customHeight="1">
      <c r="A327" s="25"/>
      <c r="B327" s="25"/>
      <c r="C327" s="31"/>
      <c r="D327" s="27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</row>
    <row r="328" spans="1:27" ht="13.5" customHeight="1">
      <c r="A328" s="25"/>
      <c r="B328" s="25"/>
      <c r="C328" s="31"/>
      <c r="D328" s="27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</row>
    <row r="329" spans="1:27" ht="13.5" customHeight="1">
      <c r="A329" s="25"/>
      <c r="B329" s="25"/>
      <c r="C329" s="31"/>
      <c r="D329" s="27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</row>
    <row r="330" spans="1:27" ht="13.5" customHeight="1">
      <c r="A330" s="25"/>
      <c r="B330" s="25"/>
      <c r="C330" s="31"/>
      <c r="D330" s="27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</row>
    <row r="331" spans="1:27" ht="13.5" customHeight="1">
      <c r="A331" s="25"/>
      <c r="B331" s="25"/>
      <c r="C331" s="31"/>
      <c r="D331" s="27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</row>
    <row r="332" spans="1:27" ht="13.5" customHeight="1">
      <c r="A332" s="25"/>
      <c r="B332" s="25"/>
      <c r="C332" s="31"/>
      <c r="D332" s="27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</row>
    <row r="333" spans="1:27" ht="13.5" customHeight="1">
      <c r="A333" s="25"/>
      <c r="B333" s="25"/>
      <c r="C333" s="31"/>
      <c r="D333" s="27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</row>
    <row r="334" spans="1:27" ht="13.5" customHeight="1">
      <c r="A334" s="25"/>
      <c r="B334" s="25"/>
      <c r="C334" s="31"/>
      <c r="D334" s="27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</row>
    <row r="335" spans="1:27" ht="13.5" customHeight="1">
      <c r="A335" s="25"/>
      <c r="B335" s="25"/>
      <c r="C335" s="31"/>
      <c r="D335" s="27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</row>
    <row r="336" spans="1:27" ht="13.5" customHeight="1">
      <c r="A336" s="25"/>
      <c r="B336" s="25"/>
      <c r="C336" s="31"/>
      <c r="D336" s="27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</row>
    <row r="337" spans="1:27" ht="13.5" customHeight="1">
      <c r="A337" s="25"/>
      <c r="B337" s="25"/>
      <c r="C337" s="31"/>
      <c r="D337" s="27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</row>
    <row r="338" spans="1:27" ht="13.5" customHeight="1">
      <c r="A338" s="25"/>
      <c r="B338" s="25"/>
      <c r="C338" s="31"/>
      <c r="D338" s="27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</row>
    <row r="339" spans="1:27" ht="13.5" customHeight="1">
      <c r="A339" s="25"/>
      <c r="B339" s="25"/>
      <c r="C339" s="31"/>
      <c r="D339" s="27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</row>
    <row r="340" spans="1:27" ht="13.5" customHeight="1">
      <c r="A340" s="25"/>
      <c r="B340" s="25"/>
      <c r="C340" s="31"/>
      <c r="D340" s="27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</row>
    <row r="341" spans="1:27" ht="13.5" customHeight="1">
      <c r="A341" s="25"/>
      <c r="B341" s="25"/>
      <c r="C341" s="31"/>
      <c r="D341" s="27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</row>
    <row r="342" spans="1:27" ht="13.5" customHeight="1">
      <c r="A342" s="25"/>
      <c r="B342" s="25"/>
      <c r="C342" s="31"/>
      <c r="D342" s="27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</row>
    <row r="343" spans="1:27" ht="13.5" customHeight="1">
      <c r="A343" s="25"/>
      <c r="B343" s="25"/>
      <c r="C343" s="31"/>
      <c r="D343" s="27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</row>
    <row r="344" spans="1:27" ht="13.5" customHeight="1">
      <c r="A344" s="25"/>
      <c r="B344" s="25"/>
      <c r="C344" s="31"/>
      <c r="D344" s="27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</row>
    <row r="345" spans="1:27" ht="13.5" customHeight="1">
      <c r="A345" s="25"/>
      <c r="B345" s="25"/>
      <c r="C345" s="31"/>
      <c r="D345" s="27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</row>
    <row r="346" spans="1:27" ht="13.5" customHeight="1">
      <c r="A346" s="25"/>
      <c r="B346" s="25"/>
      <c r="C346" s="31"/>
      <c r="D346" s="27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</row>
    <row r="347" spans="1:27" ht="13.5" customHeight="1">
      <c r="A347" s="25"/>
      <c r="B347" s="25"/>
      <c r="C347" s="31"/>
      <c r="D347" s="27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</row>
    <row r="348" spans="1:27" ht="13.5" customHeight="1">
      <c r="A348" s="25"/>
      <c r="B348" s="25"/>
      <c r="C348" s="31"/>
      <c r="D348" s="27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</row>
    <row r="349" spans="1:27" ht="13.5" customHeight="1">
      <c r="A349" s="25"/>
      <c r="B349" s="25"/>
      <c r="C349" s="31"/>
      <c r="D349" s="27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</row>
    <row r="350" spans="1:27" ht="13.5" customHeight="1">
      <c r="A350" s="25"/>
      <c r="B350" s="25"/>
      <c r="C350" s="31"/>
      <c r="D350" s="27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</row>
    <row r="351" spans="1:27" ht="13.5" customHeight="1">
      <c r="A351" s="25"/>
      <c r="B351" s="25"/>
      <c r="C351" s="31"/>
      <c r="D351" s="27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</row>
    <row r="352" spans="1:27" ht="13.5" customHeight="1">
      <c r="A352" s="25"/>
      <c r="B352" s="25"/>
      <c r="C352" s="31"/>
      <c r="D352" s="27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</row>
    <row r="353" spans="1:27" ht="13.5" customHeight="1">
      <c r="A353" s="25"/>
      <c r="B353" s="25"/>
      <c r="C353" s="31"/>
      <c r="D353" s="27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</row>
    <row r="354" spans="1:27" ht="13.5" customHeight="1">
      <c r="A354" s="25"/>
      <c r="B354" s="25"/>
      <c r="C354" s="31"/>
      <c r="D354" s="27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</row>
    <row r="355" spans="1:27" ht="13.5" customHeight="1">
      <c r="A355" s="25"/>
      <c r="B355" s="25"/>
      <c r="C355" s="31"/>
      <c r="D355" s="27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</row>
    <row r="356" spans="1:27" ht="13.5" customHeight="1">
      <c r="A356" s="25"/>
      <c r="B356" s="25"/>
      <c r="C356" s="31"/>
      <c r="D356" s="27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</row>
    <row r="357" spans="1:27" ht="13.5" customHeight="1">
      <c r="A357" s="25"/>
      <c r="B357" s="25"/>
      <c r="C357" s="31"/>
      <c r="D357" s="27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</row>
    <row r="358" spans="1:27" ht="13.5" customHeight="1">
      <c r="A358" s="25"/>
      <c r="B358" s="25"/>
      <c r="C358" s="31"/>
      <c r="D358" s="27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</row>
    <row r="359" spans="1:27" ht="13.5" customHeight="1">
      <c r="A359" s="25"/>
      <c r="B359" s="25"/>
      <c r="C359" s="31"/>
      <c r="D359" s="27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</row>
    <row r="360" spans="1:27" ht="13.5" customHeight="1">
      <c r="A360" s="25"/>
      <c r="B360" s="25"/>
      <c r="C360" s="31"/>
      <c r="D360" s="27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</row>
    <row r="361" spans="1:27" ht="13.5" customHeight="1">
      <c r="A361" s="25"/>
      <c r="B361" s="25"/>
      <c r="C361" s="31"/>
      <c r="D361" s="27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</row>
    <row r="362" spans="1:27" ht="13.5" customHeight="1">
      <c r="A362" s="25"/>
      <c r="B362" s="25"/>
      <c r="C362" s="31"/>
      <c r="D362" s="27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</row>
    <row r="363" spans="1:27" ht="13.5" customHeight="1">
      <c r="A363" s="25"/>
      <c r="B363" s="25"/>
      <c r="C363" s="31"/>
      <c r="D363" s="27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</row>
    <row r="364" spans="1:27" ht="13.5" customHeight="1">
      <c r="A364" s="25"/>
      <c r="B364" s="25"/>
      <c r="C364" s="31"/>
      <c r="D364" s="27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</row>
    <row r="365" spans="1:27" ht="13.5" customHeight="1">
      <c r="A365" s="25"/>
      <c r="B365" s="25"/>
      <c r="C365" s="31"/>
      <c r="D365" s="27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</row>
    <row r="366" spans="1:27" ht="13.5" customHeight="1">
      <c r="A366" s="25"/>
      <c r="B366" s="25"/>
      <c r="C366" s="31"/>
      <c r="D366" s="27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</row>
    <row r="367" spans="1:27" ht="13.5" customHeight="1">
      <c r="A367" s="25"/>
      <c r="B367" s="25"/>
      <c r="C367" s="31"/>
      <c r="D367" s="27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</row>
    <row r="368" spans="1:27" ht="13.5" customHeight="1">
      <c r="A368" s="25"/>
      <c r="B368" s="25"/>
      <c r="C368" s="31"/>
      <c r="D368" s="27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</row>
    <row r="369" spans="1:27" ht="13.5" customHeight="1">
      <c r="A369" s="25"/>
      <c r="B369" s="25"/>
      <c r="C369" s="31"/>
      <c r="D369" s="27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</row>
    <row r="370" spans="1:27" ht="13.5" customHeight="1">
      <c r="A370" s="25"/>
      <c r="B370" s="25"/>
      <c r="C370" s="31"/>
      <c r="D370" s="27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</row>
    <row r="371" spans="1:27" ht="13.5" customHeight="1">
      <c r="A371" s="25"/>
      <c r="B371" s="25"/>
      <c r="C371" s="31"/>
      <c r="D371" s="27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</row>
    <row r="372" spans="1:27" ht="13.5" customHeight="1">
      <c r="A372" s="25"/>
      <c r="B372" s="25"/>
      <c r="C372" s="31"/>
      <c r="D372" s="27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</row>
    <row r="373" spans="1:27" ht="13.5" customHeight="1">
      <c r="A373" s="25"/>
      <c r="B373" s="25"/>
      <c r="C373" s="31"/>
      <c r="D373" s="27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</row>
    <row r="374" spans="1:27" ht="13.5" customHeight="1">
      <c r="A374" s="25"/>
      <c r="B374" s="25"/>
      <c r="C374" s="31"/>
      <c r="D374" s="27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</row>
    <row r="375" spans="1:27" ht="13.5" customHeight="1">
      <c r="A375" s="25"/>
      <c r="B375" s="25"/>
      <c r="C375" s="31"/>
      <c r="D375" s="27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</row>
    <row r="376" spans="1:27" ht="13.5" customHeight="1">
      <c r="A376" s="25"/>
      <c r="B376" s="25"/>
      <c r="C376" s="31"/>
      <c r="D376" s="27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</row>
    <row r="377" spans="1:27" ht="13.5" customHeight="1">
      <c r="A377" s="25"/>
      <c r="B377" s="25"/>
      <c r="C377" s="31"/>
      <c r="D377" s="27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</row>
    <row r="378" spans="1:27" ht="13.5" customHeight="1">
      <c r="A378" s="25"/>
      <c r="B378" s="25"/>
      <c r="C378" s="31"/>
      <c r="D378" s="27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</row>
    <row r="379" spans="1:27" ht="13.5" customHeight="1">
      <c r="A379" s="25"/>
      <c r="B379" s="25"/>
      <c r="C379" s="31"/>
      <c r="D379" s="27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</row>
    <row r="380" spans="1:27" ht="13.5" customHeight="1">
      <c r="A380" s="25"/>
      <c r="B380" s="25"/>
      <c r="C380" s="31"/>
      <c r="D380" s="27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</row>
    <row r="381" spans="1:27" ht="13.5" customHeight="1">
      <c r="A381" s="25"/>
      <c r="B381" s="25"/>
      <c r="C381" s="31"/>
      <c r="D381" s="27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</row>
    <row r="382" spans="1:27" ht="13.5" customHeight="1">
      <c r="A382" s="25"/>
      <c r="B382" s="25"/>
      <c r="C382" s="31"/>
      <c r="D382" s="27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</row>
    <row r="383" spans="1:27" ht="13.5" customHeight="1">
      <c r="A383" s="25"/>
      <c r="B383" s="25"/>
      <c r="C383" s="31"/>
      <c r="D383" s="27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</row>
    <row r="384" spans="1:27" ht="13.5" customHeight="1">
      <c r="A384" s="25"/>
      <c r="B384" s="25"/>
      <c r="C384" s="31"/>
      <c r="D384" s="27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</row>
    <row r="385" spans="1:27" ht="13.5" customHeight="1">
      <c r="A385" s="25"/>
      <c r="B385" s="25"/>
      <c r="C385" s="31"/>
      <c r="D385" s="27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</row>
    <row r="386" spans="1:27" ht="13.5" customHeight="1">
      <c r="A386" s="25"/>
      <c r="B386" s="25"/>
      <c r="C386" s="31"/>
      <c r="D386" s="27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</row>
    <row r="387" spans="1:27" ht="13.5" customHeight="1">
      <c r="A387" s="25"/>
      <c r="B387" s="25"/>
      <c r="C387" s="31"/>
      <c r="D387" s="27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</row>
    <row r="388" spans="1:27" ht="13.5" customHeight="1">
      <c r="A388" s="25"/>
      <c r="B388" s="25"/>
      <c r="C388" s="31"/>
      <c r="D388" s="27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</row>
    <row r="389" spans="1:27" ht="13.5" customHeight="1">
      <c r="A389" s="25"/>
      <c r="B389" s="25"/>
      <c r="C389" s="31"/>
      <c r="D389" s="27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</row>
    <row r="390" spans="1:27" ht="13.5" customHeight="1">
      <c r="A390" s="25"/>
      <c r="B390" s="25"/>
      <c r="C390" s="31"/>
      <c r="D390" s="27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</row>
    <row r="391" spans="1:27" ht="13.5" customHeight="1">
      <c r="A391" s="25"/>
      <c r="B391" s="25"/>
      <c r="C391" s="31"/>
      <c r="D391" s="27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</row>
    <row r="392" spans="1:27" ht="13.5" customHeight="1">
      <c r="A392" s="25"/>
      <c r="B392" s="25"/>
      <c r="C392" s="31"/>
      <c r="D392" s="27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</row>
    <row r="393" spans="1:27" ht="13.5" customHeight="1">
      <c r="A393" s="25"/>
      <c r="B393" s="25"/>
      <c r="C393" s="31"/>
      <c r="D393" s="27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</row>
    <row r="394" spans="1:27" ht="13.5" customHeight="1">
      <c r="A394" s="25"/>
      <c r="B394" s="25"/>
      <c r="C394" s="31"/>
      <c r="D394" s="27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</row>
    <row r="395" spans="1:27" ht="13.5" customHeight="1">
      <c r="A395" s="25"/>
      <c r="B395" s="25"/>
      <c r="C395" s="31"/>
      <c r="D395" s="27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</row>
    <row r="396" spans="1:27" ht="13.5" customHeight="1">
      <c r="A396" s="25"/>
      <c r="B396" s="25"/>
      <c r="C396" s="31"/>
      <c r="D396" s="27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</row>
    <row r="397" spans="1:27" ht="13.5" customHeight="1">
      <c r="A397" s="25"/>
      <c r="B397" s="25"/>
      <c r="C397" s="31"/>
      <c r="D397" s="27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</row>
    <row r="398" spans="1:27" ht="13.5" customHeight="1">
      <c r="A398" s="25"/>
      <c r="B398" s="25"/>
      <c r="C398" s="31"/>
      <c r="D398" s="27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</row>
    <row r="399" spans="1:27" ht="13.5" customHeight="1">
      <c r="A399" s="25"/>
      <c r="B399" s="25"/>
      <c r="C399" s="31"/>
      <c r="D399" s="27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</row>
    <row r="400" spans="1:27" ht="13.5" customHeight="1">
      <c r="A400" s="25"/>
      <c r="B400" s="25"/>
      <c r="C400" s="31"/>
      <c r="D400" s="27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</row>
    <row r="401" spans="1:27" ht="13.5" customHeight="1">
      <c r="A401" s="25"/>
      <c r="B401" s="25"/>
      <c r="C401" s="31"/>
      <c r="D401" s="27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</row>
    <row r="402" spans="1:27" ht="13.5" customHeight="1">
      <c r="A402" s="25"/>
      <c r="B402" s="25"/>
      <c r="C402" s="31"/>
      <c r="D402" s="27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</row>
    <row r="403" spans="1:27" ht="13.5" customHeight="1">
      <c r="A403" s="25"/>
      <c r="B403" s="25"/>
      <c r="C403" s="31"/>
      <c r="D403" s="27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</row>
    <row r="404" spans="1:27" ht="13.5" customHeight="1">
      <c r="A404" s="25"/>
      <c r="B404" s="25"/>
      <c r="C404" s="31"/>
      <c r="D404" s="27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</row>
    <row r="405" spans="1:27" ht="13.5" customHeight="1">
      <c r="A405" s="25"/>
      <c r="B405" s="25"/>
      <c r="C405" s="31"/>
      <c r="D405" s="27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</row>
    <row r="406" spans="1:27" ht="13.5" customHeight="1">
      <c r="A406" s="25"/>
      <c r="B406" s="25"/>
      <c r="C406" s="31"/>
      <c r="D406" s="27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</row>
    <row r="407" spans="1:27" ht="13.5" customHeight="1">
      <c r="A407" s="25"/>
      <c r="B407" s="25"/>
      <c r="C407" s="31"/>
      <c r="D407" s="27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</row>
    <row r="408" spans="1:27" ht="13.5" customHeight="1">
      <c r="A408" s="25"/>
      <c r="B408" s="25"/>
      <c r="C408" s="31"/>
      <c r="D408" s="27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</row>
    <row r="409" spans="1:27" ht="13.5" customHeight="1">
      <c r="A409" s="25"/>
      <c r="B409" s="25"/>
      <c r="C409" s="31"/>
      <c r="D409" s="27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</row>
    <row r="410" spans="1:27" ht="13.5" customHeight="1">
      <c r="A410" s="25"/>
      <c r="B410" s="25"/>
      <c r="C410" s="31"/>
      <c r="D410" s="27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</row>
    <row r="411" spans="1:27" ht="13.5" customHeight="1">
      <c r="A411" s="25"/>
      <c r="B411" s="25"/>
      <c r="C411" s="31"/>
      <c r="D411" s="27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</row>
    <row r="412" spans="1:27" ht="13.5" customHeight="1">
      <c r="A412" s="25"/>
      <c r="B412" s="25"/>
      <c r="C412" s="31"/>
      <c r="D412" s="27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</row>
    <row r="413" spans="1:27" ht="13.5" customHeight="1">
      <c r="A413" s="25"/>
      <c r="B413" s="25"/>
      <c r="C413" s="31"/>
      <c r="D413" s="27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</row>
    <row r="414" spans="1:27" ht="13.5" customHeight="1">
      <c r="A414" s="25"/>
      <c r="B414" s="25"/>
      <c r="C414" s="31"/>
      <c r="D414" s="27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</row>
    <row r="415" spans="1:27" ht="13.5" customHeight="1">
      <c r="A415" s="25"/>
      <c r="B415" s="25"/>
      <c r="C415" s="31"/>
      <c r="D415" s="27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</row>
    <row r="416" spans="1:27" ht="13.5" customHeight="1">
      <c r="A416" s="25"/>
      <c r="B416" s="25"/>
      <c r="C416" s="31"/>
      <c r="D416" s="27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</row>
    <row r="417" spans="1:27" ht="13.5" customHeight="1">
      <c r="A417" s="25"/>
      <c r="B417" s="25"/>
      <c r="C417" s="31"/>
      <c r="D417" s="27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</row>
    <row r="418" spans="1:27" ht="13.5" customHeight="1">
      <c r="A418" s="25"/>
      <c r="B418" s="25"/>
      <c r="C418" s="31"/>
      <c r="D418" s="27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</row>
    <row r="419" spans="1:27" ht="13.5" customHeight="1">
      <c r="A419" s="25"/>
      <c r="B419" s="25"/>
      <c r="C419" s="31"/>
      <c r="D419" s="27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</row>
    <row r="420" spans="1:27" ht="13.5" customHeight="1">
      <c r="A420" s="25"/>
      <c r="B420" s="25"/>
      <c r="C420" s="31"/>
      <c r="D420" s="27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</row>
    <row r="421" spans="1:27" ht="13.5" customHeight="1">
      <c r="A421" s="25"/>
      <c r="B421" s="25"/>
      <c r="C421" s="31"/>
      <c r="D421" s="27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</row>
    <row r="422" spans="1:27" ht="13.5" customHeight="1">
      <c r="A422" s="25"/>
      <c r="B422" s="25"/>
      <c r="C422" s="31"/>
      <c r="D422" s="27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</row>
    <row r="423" spans="1:27" ht="13.5" customHeight="1">
      <c r="A423" s="25"/>
      <c r="B423" s="25"/>
      <c r="C423" s="31"/>
      <c r="D423" s="27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</row>
    <row r="424" spans="1:27" ht="13.5" customHeight="1">
      <c r="A424" s="25"/>
      <c r="B424" s="25"/>
      <c r="C424" s="31"/>
      <c r="D424" s="27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</row>
    <row r="425" spans="1:27" ht="13.5" customHeight="1">
      <c r="A425" s="25"/>
      <c r="B425" s="25"/>
      <c r="C425" s="31"/>
      <c r="D425" s="27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</row>
    <row r="426" spans="1:27" ht="13.5" customHeight="1">
      <c r="A426" s="25"/>
      <c r="B426" s="25"/>
      <c r="C426" s="31"/>
      <c r="D426" s="27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</row>
    <row r="427" spans="1:27" ht="13.5" customHeight="1">
      <c r="A427" s="25"/>
      <c r="B427" s="25"/>
      <c r="C427" s="31"/>
      <c r="D427" s="27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</row>
    <row r="428" spans="1:27" ht="13.5" customHeight="1">
      <c r="A428" s="25"/>
      <c r="B428" s="25"/>
      <c r="C428" s="31"/>
      <c r="D428" s="27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</row>
    <row r="429" spans="1:27" ht="13.5" customHeight="1">
      <c r="A429" s="25"/>
      <c r="B429" s="25"/>
      <c r="C429" s="31"/>
      <c r="D429" s="27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</row>
    <row r="430" spans="1:27" ht="13.5" customHeight="1">
      <c r="A430" s="25"/>
      <c r="B430" s="25"/>
      <c r="C430" s="31"/>
      <c r="D430" s="27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</row>
    <row r="431" spans="1:27" ht="13.5" customHeight="1">
      <c r="A431" s="25"/>
      <c r="B431" s="25"/>
      <c r="C431" s="31"/>
      <c r="D431" s="27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</row>
    <row r="432" spans="1:27" ht="13.5" customHeight="1">
      <c r="A432" s="25"/>
      <c r="B432" s="25"/>
      <c r="C432" s="31"/>
      <c r="D432" s="27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</row>
    <row r="433" spans="1:27" ht="13.5" customHeight="1">
      <c r="A433" s="25"/>
      <c r="B433" s="25"/>
      <c r="C433" s="31"/>
      <c r="D433" s="27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</row>
    <row r="434" spans="1:27" ht="13.5" customHeight="1">
      <c r="A434" s="25"/>
      <c r="B434" s="25"/>
      <c r="C434" s="31"/>
      <c r="D434" s="27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</row>
    <row r="435" spans="1:27" ht="13.5" customHeight="1">
      <c r="A435" s="25"/>
      <c r="B435" s="25"/>
      <c r="C435" s="31"/>
      <c r="D435" s="27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</row>
    <row r="436" spans="1:27" ht="13.5" customHeight="1">
      <c r="A436" s="25"/>
      <c r="B436" s="25"/>
      <c r="C436" s="31"/>
      <c r="D436" s="27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</row>
    <row r="437" spans="1:27" ht="13.5" customHeight="1">
      <c r="A437" s="25"/>
      <c r="B437" s="25"/>
      <c r="C437" s="31"/>
      <c r="D437" s="27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</row>
    <row r="438" spans="1:27" ht="13.5" customHeight="1">
      <c r="A438" s="25"/>
      <c r="B438" s="25"/>
      <c r="C438" s="31"/>
      <c r="D438" s="27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</row>
    <row r="439" spans="1:27" ht="13.5" customHeight="1">
      <c r="A439" s="25"/>
      <c r="B439" s="25"/>
      <c r="C439" s="31"/>
      <c r="D439" s="27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</row>
    <row r="440" spans="1:27" ht="13.5" customHeight="1">
      <c r="A440" s="25"/>
      <c r="B440" s="25"/>
      <c r="C440" s="31"/>
      <c r="D440" s="27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</row>
    <row r="441" spans="1:27" ht="13.5" customHeight="1">
      <c r="A441" s="25"/>
      <c r="B441" s="25"/>
      <c r="C441" s="31"/>
      <c r="D441" s="27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</row>
    <row r="442" spans="1:27" ht="13.5" customHeight="1">
      <c r="A442" s="25"/>
      <c r="B442" s="25"/>
      <c r="C442" s="31"/>
      <c r="D442" s="27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</row>
    <row r="443" spans="1:27" ht="13.5" customHeight="1">
      <c r="A443" s="25"/>
      <c r="B443" s="25"/>
      <c r="C443" s="31"/>
      <c r="D443" s="27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</row>
    <row r="444" spans="1:27" ht="13.5" customHeight="1">
      <c r="A444" s="25"/>
      <c r="B444" s="25"/>
      <c r="C444" s="31"/>
      <c r="D444" s="27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</row>
    <row r="445" spans="1:27" ht="13.5" customHeight="1">
      <c r="A445" s="25"/>
      <c r="B445" s="25"/>
      <c r="C445" s="31"/>
      <c r="D445" s="27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</row>
    <row r="446" spans="1:27" ht="13.5" customHeight="1">
      <c r="A446" s="25"/>
      <c r="B446" s="25"/>
      <c r="C446" s="31"/>
      <c r="D446" s="27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</row>
    <row r="447" spans="1:27" ht="13.5" customHeight="1">
      <c r="A447" s="25"/>
      <c r="B447" s="25"/>
      <c r="C447" s="31"/>
      <c r="D447" s="27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</row>
    <row r="448" spans="1:27" ht="13.5" customHeight="1">
      <c r="A448" s="25"/>
      <c r="B448" s="25"/>
      <c r="C448" s="31"/>
      <c r="D448" s="27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</row>
    <row r="449" spans="1:27" ht="13.5" customHeight="1">
      <c r="A449" s="25"/>
      <c r="B449" s="25"/>
      <c r="C449" s="31"/>
      <c r="D449" s="27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</row>
    <row r="450" spans="1:27" ht="13.5" customHeight="1">
      <c r="A450" s="25"/>
      <c r="B450" s="25"/>
      <c r="C450" s="31"/>
      <c r="D450" s="27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</row>
    <row r="451" spans="1:27" ht="13.5" customHeight="1">
      <c r="A451" s="25"/>
      <c r="B451" s="25"/>
      <c r="C451" s="31"/>
      <c r="D451" s="27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</row>
    <row r="452" spans="1:27" ht="13.5" customHeight="1">
      <c r="A452" s="25"/>
      <c r="B452" s="25"/>
      <c r="C452" s="31"/>
      <c r="D452" s="27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</row>
    <row r="453" spans="1:27" ht="13.5" customHeight="1">
      <c r="A453" s="25"/>
      <c r="B453" s="25"/>
      <c r="C453" s="31"/>
      <c r="D453" s="27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</row>
    <row r="454" spans="1:27" ht="13.5" customHeight="1">
      <c r="A454" s="25"/>
      <c r="B454" s="25"/>
      <c r="C454" s="31"/>
      <c r="D454" s="27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</row>
    <row r="455" spans="1:27" ht="13.5" customHeight="1">
      <c r="A455" s="25"/>
      <c r="B455" s="25"/>
      <c r="C455" s="31"/>
      <c r="D455" s="27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</row>
    <row r="456" spans="1:27" ht="13.5" customHeight="1">
      <c r="A456" s="25"/>
      <c r="B456" s="25"/>
      <c r="C456" s="31"/>
      <c r="D456" s="27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</row>
    <row r="457" spans="1:27" ht="13.5" customHeight="1">
      <c r="A457" s="25"/>
      <c r="B457" s="25"/>
      <c r="C457" s="31"/>
      <c r="D457" s="27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</row>
    <row r="458" spans="1:27" ht="13.5" customHeight="1">
      <c r="A458" s="25"/>
      <c r="B458" s="25"/>
      <c r="C458" s="31"/>
      <c r="D458" s="27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</row>
    <row r="459" spans="1:27" ht="13.5" customHeight="1">
      <c r="A459" s="25"/>
      <c r="B459" s="25"/>
      <c r="C459" s="31"/>
      <c r="D459" s="27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</row>
    <row r="460" spans="1:27" ht="13.5" customHeight="1">
      <c r="A460" s="25"/>
      <c r="B460" s="25"/>
      <c r="C460" s="31"/>
      <c r="D460" s="27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</row>
    <row r="461" spans="1:27" ht="13.5" customHeight="1">
      <c r="A461" s="25"/>
      <c r="B461" s="25"/>
      <c r="C461" s="31"/>
      <c r="D461" s="27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</row>
    <row r="462" spans="1:27" ht="13.5" customHeight="1">
      <c r="A462" s="25"/>
      <c r="B462" s="25"/>
      <c r="C462" s="31"/>
      <c r="D462" s="27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</row>
    <row r="463" spans="1:27" ht="13.5" customHeight="1">
      <c r="A463" s="25"/>
      <c r="B463" s="25"/>
      <c r="C463" s="31"/>
      <c r="D463" s="27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</row>
    <row r="464" spans="1:27" ht="13.5" customHeight="1">
      <c r="A464" s="25"/>
      <c r="B464" s="25"/>
      <c r="C464" s="31"/>
      <c r="D464" s="27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</row>
    <row r="465" spans="1:27" ht="13.5" customHeight="1">
      <c r="A465" s="25"/>
      <c r="B465" s="25"/>
      <c r="C465" s="31"/>
      <c r="D465" s="27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</row>
    <row r="466" spans="1:27" ht="13.5" customHeight="1">
      <c r="A466" s="25"/>
      <c r="B466" s="25"/>
      <c r="C466" s="31"/>
      <c r="D466" s="27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</row>
    <row r="467" spans="1:27" ht="13.5" customHeight="1">
      <c r="A467" s="25"/>
      <c r="B467" s="25"/>
      <c r="C467" s="31"/>
      <c r="D467" s="27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</row>
    <row r="468" spans="1:27" ht="13.5" customHeight="1">
      <c r="A468" s="25"/>
      <c r="B468" s="25"/>
      <c r="C468" s="31"/>
      <c r="D468" s="27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</row>
    <row r="469" spans="1:27" ht="13.5" customHeight="1">
      <c r="A469" s="25"/>
      <c r="B469" s="25"/>
      <c r="C469" s="31"/>
      <c r="D469" s="27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</row>
    <row r="470" spans="1:27" ht="13.5" customHeight="1">
      <c r="A470" s="25"/>
      <c r="B470" s="25"/>
      <c r="C470" s="31"/>
      <c r="D470" s="27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</row>
    <row r="471" spans="1:27" ht="13.5" customHeight="1">
      <c r="A471" s="25"/>
      <c r="B471" s="25"/>
      <c r="C471" s="31"/>
      <c r="D471" s="27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</row>
    <row r="472" spans="1:27" ht="13.5" customHeight="1">
      <c r="A472" s="25"/>
      <c r="B472" s="25"/>
      <c r="C472" s="31"/>
      <c r="D472" s="27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</row>
    <row r="473" spans="1:27" ht="13.5" customHeight="1">
      <c r="A473" s="25"/>
      <c r="B473" s="25"/>
      <c r="C473" s="31"/>
      <c r="D473" s="27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</row>
    <row r="474" spans="1:27" ht="13.5" customHeight="1">
      <c r="A474" s="25"/>
      <c r="B474" s="25"/>
      <c r="C474" s="31"/>
      <c r="D474" s="27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</row>
    <row r="475" spans="1:27" ht="13.5" customHeight="1">
      <c r="A475" s="25"/>
      <c r="B475" s="25"/>
      <c r="C475" s="31"/>
      <c r="D475" s="27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</row>
    <row r="476" spans="1:27" ht="13.5" customHeight="1">
      <c r="A476" s="25"/>
      <c r="B476" s="25"/>
      <c r="C476" s="31"/>
      <c r="D476" s="27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</row>
    <row r="477" spans="1:27" ht="13.5" customHeight="1">
      <c r="A477" s="25"/>
      <c r="B477" s="25"/>
      <c r="C477" s="31"/>
      <c r="D477" s="27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</row>
    <row r="478" spans="1:27" ht="13.5" customHeight="1">
      <c r="A478" s="25"/>
      <c r="B478" s="25"/>
      <c r="C478" s="31"/>
      <c r="D478" s="27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</row>
    <row r="479" spans="1:27" ht="13.5" customHeight="1">
      <c r="A479" s="25"/>
      <c r="B479" s="25"/>
      <c r="C479" s="31"/>
      <c r="D479" s="27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</row>
    <row r="480" spans="1:27" ht="13.5" customHeight="1">
      <c r="A480" s="25"/>
      <c r="B480" s="25"/>
      <c r="C480" s="31"/>
      <c r="D480" s="27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</row>
    <row r="481" spans="1:27" ht="13.5" customHeight="1">
      <c r="A481" s="25"/>
      <c r="B481" s="25"/>
      <c r="C481" s="31"/>
      <c r="D481" s="27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</row>
    <row r="482" spans="1:27" ht="13.5" customHeight="1">
      <c r="A482" s="25"/>
      <c r="B482" s="25"/>
      <c r="C482" s="31"/>
      <c r="D482" s="27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</row>
    <row r="483" spans="1:27" ht="13.5" customHeight="1">
      <c r="A483" s="25"/>
      <c r="B483" s="25"/>
      <c r="C483" s="31"/>
      <c r="D483" s="27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</row>
    <row r="484" spans="1:27" ht="13.5" customHeight="1">
      <c r="A484" s="25"/>
      <c r="B484" s="25"/>
      <c r="C484" s="31"/>
      <c r="D484" s="27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</row>
    <row r="485" spans="1:27" ht="13.5" customHeight="1">
      <c r="A485" s="25"/>
      <c r="B485" s="25"/>
      <c r="C485" s="31"/>
      <c r="D485" s="27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</row>
    <row r="486" spans="1:27" ht="13.5" customHeight="1">
      <c r="A486" s="25"/>
      <c r="B486" s="25"/>
      <c r="C486" s="31"/>
      <c r="D486" s="27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</row>
    <row r="487" spans="1:27" ht="13.5" customHeight="1">
      <c r="A487" s="25"/>
      <c r="B487" s="25"/>
      <c r="C487" s="31"/>
      <c r="D487" s="27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</row>
    <row r="488" spans="1:27" ht="13.5" customHeight="1">
      <c r="A488" s="25"/>
      <c r="B488" s="25"/>
      <c r="C488" s="31"/>
      <c r="D488" s="27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</row>
    <row r="489" spans="1:27" ht="13.5" customHeight="1">
      <c r="A489" s="25"/>
      <c r="B489" s="25"/>
      <c r="C489" s="31"/>
      <c r="D489" s="27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</row>
    <row r="490" spans="1:27" ht="13.5" customHeight="1">
      <c r="A490" s="25"/>
      <c r="B490" s="25"/>
      <c r="C490" s="31"/>
      <c r="D490" s="27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</row>
    <row r="491" spans="1:27" ht="13.5" customHeight="1">
      <c r="A491" s="25"/>
      <c r="B491" s="25"/>
      <c r="C491" s="31"/>
      <c r="D491" s="27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</row>
    <row r="492" spans="1:27" ht="13.5" customHeight="1">
      <c r="A492" s="25"/>
      <c r="B492" s="25"/>
      <c r="C492" s="31"/>
      <c r="D492" s="27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</row>
    <row r="493" spans="1:27" ht="13.5" customHeight="1">
      <c r="A493" s="25"/>
      <c r="B493" s="25"/>
      <c r="C493" s="31"/>
      <c r="D493" s="27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</row>
    <row r="494" spans="1:27" ht="13.5" customHeight="1">
      <c r="A494" s="25"/>
      <c r="B494" s="25"/>
      <c r="C494" s="31"/>
      <c r="D494" s="27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</row>
    <row r="495" spans="1:27" ht="13.5" customHeight="1">
      <c r="A495" s="25"/>
      <c r="B495" s="25"/>
      <c r="C495" s="31"/>
      <c r="D495" s="27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</row>
    <row r="496" spans="1:27" ht="13.5" customHeight="1">
      <c r="A496" s="25"/>
      <c r="B496" s="25"/>
      <c r="C496" s="31"/>
      <c r="D496" s="27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</row>
    <row r="497" spans="1:27" ht="13.5" customHeight="1">
      <c r="A497" s="25"/>
      <c r="B497" s="25"/>
      <c r="C497" s="31"/>
      <c r="D497" s="27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</row>
    <row r="498" spans="1:27" ht="13.5" customHeight="1">
      <c r="A498" s="25"/>
      <c r="B498" s="25"/>
      <c r="C498" s="31"/>
      <c r="D498" s="27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</row>
    <row r="499" spans="1:27" ht="13.5" customHeight="1">
      <c r="A499" s="25"/>
      <c r="B499" s="25"/>
      <c r="C499" s="31"/>
      <c r="D499" s="27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</row>
    <row r="500" spans="1:27" ht="13.5" customHeight="1">
      <c r="A500" s="25"/>
      <c r="B500" s="25"/>
      <c r="C500" s="31"/>
      <c r="D500" s="27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</row>
    <row r="501" spans="1:27" ht="13.5" customHeight="1">
      <c r="A501" s="25"/>
      <c r="B501" s="25"/>
      <c r="C501" s="31"/>
      <c r="D501" s="27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</row>
    <row r="502" spans="1:27" ht="13.5" customHeight="1">
      <c r="A502" s="25"/>
      <c r="B502" s="25"/>
      <c r="C502" s="31"/>
      <c r="D502" s="27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</row>
    <row r="503" spans="1:27" ht="13.5" customHeight="1">
      <c r="A503" s="25"/>
      <c r="B503" s="25"/>
      <c r="C503" s="31"/>
      <c r="D503" s="27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</row>
    <row r="504" spans="1:27" ht="13.5" customHeight="1">
      <c r="A504" s="25"/>
      <c r="B504" s="25"/>
      <c r="C504" s="31"/>
      <c r="D504" s="27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</row>
    <row r="505" spans="1:27" ht="13.5" customHeight="1">
      <c r="A505" s="25"/>
      <c r="B505" s="25"/>
      <c r="C505" s="31"/>
      <c r="D505" s="27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</row>
    <row r="506" spans="1:27" ht="13.5" customHeight="1">
      <c r="A506" s="25"/>
      <c r="B506" s="25"/>
      <c r="C506" s="31"/>
      <c r="D506" s="27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</row>
    <row r="507" spans="1:27" ht="13.5" customHeight="1">
      <c r="A507" s="25"/>
      <c r="B507" s="25"/>
      <c r="C507" s="31"/>
      <c r="D507" s="27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</row>
    <row r="508" spans="1:27" ht="13.5" customHeight="1">
      <c r="A508" s="25"/>
      <c r="B508" s="25"/>
      <c r="C508" s="31"/>
      <c r="D508" s="27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</row>
    <row r="509" spans="1:27" ht="13.5" customHeight="1">
      <c r="A509" s="25"/>
      <c r="B509" s="25"/>
      <c r="C509" s="31"/>
      <c r="D509" s="27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</row>
    <row r="510" spans="1:27" ht="13.5" customHeight="1">
      <c r="A510" s="25"/>
      <c r="B510" s="25"/>
      <c r="C510" s="31"/>
      <c r="D510" s="27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</row>
    <row r="511" spans="1:27" ht="13.5" customHeight="1">
      <c r="A511" s="25"/>
      <c r="B511" s="25"/>
      <c r="C511" s="31"/>
      <c r="D511" s="27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</row>
    <row r="512" spans="1:27" ht="13.5" customHeight="1">
      <c r="A512" s="25"/>
      <c r="B512" s="25"/>
      <c r="C512" s="31"/>
      <c r="D512" s="27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</row>
    <row r="513" spans="1:27" ht="13.5" customHeight="1">
      <c r="A513" s="25"/>
      <c r="B513" s="25"/>
      <c r="C513" s="31"/>
      <c r="D513" s="27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</row>
    <row r="514" spans="1:27" ht="13.5" customHeight="1">
      <c r="A514" s="25"/>
      <c r="B514" s="25"/>
      <c r="C514" s="31"/>
      <c r="D514" s="27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</row>
    <row r="515" spans="1:27" ht="13.5" customHeight="1">
      <c r="A515" s="25"/>
      <c r="B515" s="25"/>
      <c r="C515" s="31"/>
      <c r="D515" s="27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</row>
    <row r="516" spans="1:27" ht="13.5" customHeight="1">
      <c r="A516" s="25"/>
      <c r="B516" s="25"/>
      <c r="C516" s="31"/>
      <c r="D516" s="27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</row>
    <row r="517" spans="1:27" ht="13.5" customHeight="1">
      <c r="A517" s="25"/>
      <c r="B517" s="25"/>
      <c r="C517" s="31"/>
      <c r="D517" s="27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</row>
    <row r="518" spans="1:27" ht="13.5" customHeight="1">
      <c r="A518" s="25"/>
      <c r="B518" s="25"/>
      <c r="C518" s="31"/>
      <c r="D518" s="27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</row>
    <row r="519" spans="1:27" ht="13.5" customHeight="1">
      <c r="A519" s="25"/>
      <c r="B519" s="25"/>
      <c r="C519" s="31"/>
      <c r="D519" s="27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</row>
    <row r="520" spans="1:27" ht="13.5" customHeight="1">
      <c r="A520" s="25"/>
      <c r="B520" s="25"/>
      <c r="C520" s="31"/>
      <c r="D520" s="27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</row>
    <row r="521" spans="1:27" ht="13.5" customHeight="1">
      <c r="A521" s="25"/>
      <c r="B521" s="25"/>
      <c r="C521" s="31"/>
      <c r="D521" s="27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</row>
    <row r="522" spans="1:27" ht="13.5" customHeight="1">
      <c r="A522" s="25"/>
      <c r="B522" s="25"/>
      <c r="C522" s="31"/>
      <c r="D522" s="27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</row>
    <row r="523" spans="1:27" ht="13.5" customHeight="1">
      <c r="A523" s="25"/>
      <c r="B523" s="25"/>
      <c r="C523" s="31"/>
      <c r="D523" s="27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</row>
    <row r="524" spans="1:27" ht="13.5" customHeight="1">
      <c r="A524" s="25"/>
      <c r="B524" s="25"/>
      <c r="C524" s="31"/>
      <c r="D524" s="27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</row>
    <row r="525" spans="1:27" ht="13.5" customHeight="1">
      <c r="A525" s="25"/>
      <c r="B525" s="25"/>
      <c r="C525" s="31"/>
      <c r="D525" s="27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</row>
    <row r="526" spans="1:27" ht="13.5" customHeight="1">
      <c r="A526" s="25"/>
      <c r="B526" s="25"/>
      <c r="C526" s="31"/>
      <c r="D526" s="27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</row>
    <row r="527" spans="1:27" ht="13.5" customHeight="1">
      <c r="A527" s="25"/>
      <c r="B527" s="25"/>
      <c r="C527" s="31"/>
      <c r="D527" s="27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</row>
    <row r="528" spans="1:27" ht="13.5" customHeight="1">
      <c r="A528" s="25"/>
      <c r="B528" s="25"/>
      <c r="C528" s="31"/>
      <c r="D528" s="27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</row>
    <row r="529" spans="1:27" ht="13.5" customHeight="1">
      <c r="A529" s="25"/>
      <c r="B529" s="25"/>
      <c r="C529" s="31"/>
      <c r="D529" s="27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</row>
    <row r="530" spans="1:27" ht="13.5" customHeight="1">
      <c r="A530" s="25"/>
      <c r="B530" s="25"/>
      <c r="C530" s="31"/>
      <c r="D530" s="27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</row>
    <row r="531" spans="1:27" ht="13.5" customHeight="1">
      <c r="A531" s="25"/>
      <c r="B531" s="25"/>
      <c r="C531" s="31"/>
      <c r="D531" s="27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</row>
    <row r="532" spans="1:27" ht="13.5" customHeight="1">
      <c r="A532" s="25"/>
      <c r="B532" s="25"/>
      <c r="C532" s="31"/>
      <c r="D532" s="27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</row>
    <row r="533" spans="1:27" ht="13.5" customHeight="1">
      <c r="A533" s="25"/>
      <c r="B533" s="25"/>
      <c r="C533" s="31"/>
      <c r="D533" s="27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</row>
    <row r="534" spans="1:27" ht="13.5" customHeight="1">
      <c r="A534" s="25"/>
      <c r="B534" s="25"/>
      <c r="C534" s="31"/>
      <c r="D534" s="27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</row>
    <row r="535" spans="1:27" ht="13.5" customHeight="1">
      <c r="A535" s="25"/>
      <c r="B535" s="25"/>
      <c r="C535" s="31"/>
      <c r="D535" s="27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</row>
    <row r="536" spans="1:27" ht="13.5" customHeight="1">
      <c r="A536" s="25"/>
      <c r="B536" s="25"/>
      <c r="C536" s="31"/>
      <c r="D536" s="27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</row>
    <row r="537" spans="1:27" ht="13.5" customHeight="1">
      <c r="A537" s="25"/>
      <c r="B537" s="25"/>
      <c r="C537" s="31"/>
      <c r="D537" s="27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</row>
    <row r="538" spans="1:27" ht="13.5" customHeight="1">
      <c r="A538" s="25"/>
      <c r="B538" s="25"/>
      <c r="C538" s="31"/>
      <c r="D538" s="27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</row>
    <row r="539" spans="1:27" ht="13.5" customHeight="1">
      <c r="A539" s="25"/>
      <c r="B539" s="25"/>
      <c r="C539" s="31"/>
      <c r="D539" s="27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</row>
    <row r="540" spans="1:27" ht="13.5" customHeight="1">
      <c r="A540" s="25"/>
      <c r="B540" s="25"/>
      <c r="C540" s="31"/>
      <c r="D540" s="27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</row>
    <row r="541" spans="1:27" ht="13.5" customHeight="1">
      <c r="A541" s="25"/>
      <c r="B541" s="25"/>
      <c r="C541" s="31"/>
      <c r="D541" s="27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</row>
    <row r="542" spans="1:27" ht="13.5" customHeight="1">
      <c r="A542" s="25"/>
      <c r="B542" s="25"/>
      <c r="C542" s="31"/>
      <c r="D542" s="27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</row>
    <row r="543" spans="1:27" ht="13.5" customHeight="1">
      <c r="A543" s="25"/>
      <c r="B543" s="25"/>
      <c r="C543" s="31"/>
      <c r="D543" s="27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</row>
    <row r="544" spans="1:27" ht="13.5" customHeight="1">
      <c r="A544" s="25"/>
      <c r="B544" s="25"/>
      <c r="C544" s="31"/>
      <c r="D544" s="27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</row>
    <row r="545" spans="1:27" ht="13.5" customHeight="1">
      <c r="A545" s="25"/>
      <c r="B545" s="25"/>
      <c r="C545" s="31"/>
      <c r="D545" s="27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</row>
    <row r="546" spans="1:27" ht="13.5" customHeight="1">
      <c r="A546" s="25"/>
      <c r="B546" s="25"/>
      <c r="C546" s="31"/>
      <c r="D546" s="27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</row>
    <row r="547" spans="1:27" ht="13.5" customHeight="1">
      <c r="A547" s="25"/>
      <c r="B547" s="25"/>
      <c r="C547" s="31"/>
      <c r="D547" s="27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</row>
    <row r="548" spans="1:27" ht="13.5" customHeight="1">
      <c r="A548" s="25"/>
      <c r="B548" s="25"/>
      <c r="C548" s="31"/>
      <c r="D548" s="27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</row>
    <row r="549" spans="1:27" ht="13.5" customHeight="1">
      <c r="A549" s="25"/>
      <c r="B549" s="25"/>
      <c r="C549" s="31"/>
      <c r="D549" s="27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</row>
    <row r="550" spans="1:27" ht="13.5" customHeight="1">
      <c r="A550" s="25"/>
      <c r="B550" s="25"/>
      <c r="C550" s="31"/>
      <c r="D550" s="27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</row>
    <row r="551" spans="1:27" ht="13.5" customHeight="1">
      <c r="A551" s="25"/>
      <c r="B551" s="25"/>
      <c r="C551" s="31"/>
      <c r="D551" s="27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</row>
    <row r="552" spans="1:27" ht="13.5" customHeight="1">
      <c r="A552" s="25"/>
      <c r="B552" s="25"/>
      <c r="C552" s="31"/>
      <c r="D552" s="27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</row>
    <row r="553" spans="1:27" ht="13.5" customHeight="1">
      <c r="A553" s="25"/>
      <c r="B553" s="25"/>
      <c r="C553" s="31"/>
      <c r="D553" s="27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</row>
    <row r="554" spans="1:27" ht="13.5" customHeight="1">
      <c r="A554" s="25"/>
      <c r="B554" s="25"/>
      <c r="C554" s="31"/>
      <c r="D554" s="27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</row>
    <row r="555" spans="1:27" ht="13.5" customHeight="1">
      <c r="A555" s="25"/>
      <c r="B555" s="25"/>
      <c r="C555" s="31"/>
      <c r="D555" s="27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</row>
    <row r="556" spans="1:27" ht="13.5" customHeight="1">
      <c r="A556" s="25"/>
      <c r="B556" s="25"/>
      <c r="C556" s="31"/>
      <c r="D556" s="27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</row>
    <row r="557" spans="1:27" ht="13.5" customHeight="1">
      <c r="A557" s="25"/>
      <c r="B557" s="25"/>
      <c r="C557" s="31"/>
      <c r="D557" s="27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</row>
    <row r="558" spans="1:27" ht="13.5" customHeight="1">
      <c r="A558" s="25"/>
      <c r="B558" s="25"/>
      <c r="C558" s="31"/>
      <c r="D558" s="27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</row>
    <row r="559" spans="1:27" ht="13.5" customHeight="1">
      <c r="A559" s="25"/>
      <c r="B559" s="25"/>
      <c r="C559" s="31"/>
      <c r="D559" s="27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</row>
    <row r="560" spans="1:27" ht="13.5" customHeight="1">
      <c r="A560" s="25"/>
      <c r="B560" s="25"/>
      <c r="C560" s="31"/>
      <c r="D560" s="27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</row>
    <row r="561" spans="1:27" ht="13.5" customHeight="1">
      <c r="A561" s="25"/>
      <c r="B561" s="25"/>
      <c r="C561" s="31"/>
      <c r="D561" s="27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</row>
    <row r="562" spans="1:27" ht="13.5" customHeight="1">
      <c r="A562" s="25"/>
      <c r="B562" s="25"/>
      <c r="C562" s="31"/>
      <c r="D562" s="27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</row>
    <row r="563" spans="1:27" ht="13.5" customHeight="1">
      <c r="A563" s="25"/>
      <c r="B563" s="25"/>
      <c r="C563" s="31"/>
      <c r="D563" s="27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</row>
    <row r="564" spans="1:27" ht="13.5" customHeight="1">
      <c r="A564" s="25"/>
      <c r="B564" s="25"/>
      <c r="C564" s="31"/>
      <c r="D564" s="27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</row>
    <row r="565" spans="1:27" ht="13.5" customHeight="1">
      <c r="A565" s="25"/>
      <c r="B565" s="25"/>
      <c r="C565" s="31"/>
      <c r="D565" s="27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</row>
    <row r="566" spans="1:27" ht="13.5" customHeight="1">
      <c r="A566" s="25"/>
      <c r="B566" s="25"/>
      <c r="C566" s="31"/>
      <c r="D566" s="27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</row>
    <row r="567" spans="1:27" ht="13.5" customHeight="1">
      <c r="A567" s="25"/>
      <c r="B567" s="25"/>
      <c r="C567" s="31"/>
      <c r="D567" s="27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</row>
    <row r="568" spans="1:27" ht="13.5" customHeight="1">
      <c r="A568" s="25"/>
      <c r="B568" s="25"/>
      <c r="C568" s="31"/>
      <c r="D568" s="27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</row>
    <row r="569" spans="1:27" ht="13.5" customHeight="1">
      <c r="A569" s="25"/>
      <c r="B569" s="25"/>
      <c r="C569" s="31"/>
      <c r="D569" s="27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</row>
    <row r="570" spans="1:27" ht="13.5" customHeight="1">
      <c r="A570" s="25"/>
      <c r="B570" s="25"/>
      <c r="C570" s="31"/>
      <c r="D570" s="27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</row>
    <row r="571" spans="1:27" ht="13.5" customHeight="1">
      <c r="A571" s="25"/>
      <c r="B571" s="25"/>
      <c r="C571" s="31"/>
      <c r="D571" s="27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</row>
    <row r="572" spans="1:27" ht="13.5" customHeight="1">
      <c r="A572" s="25"/>
      <c r="B572" s="25"/>
      <c r="C572" s="31"/>
      <c r="D572" s="27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</row>
    <row r="573" spans="1:27" ht="13.5" customHeight="1">
      <c r="A573" s="25"/>
      <c r="B573" s="25"/>
      <c r="C573" s="31"/>
      <c r="D573" s="27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</row>
    <row r="574" spans="1:27" ht="13.5" customHeight="1">
      <c r="A574" s="25"/>
      <c r="B574" s="25"/>
      <c r="C574" s="31"/>
      <c r="D574" s="27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</row>
    <row r="575" spans="1:27" ht="13.5" customHeight="1">
      <c r="A575" s="25"/>
      <c r="B575" s="25"/>
      <c r="C575" s="31"/>
      <c r="D575" s="27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</row>
    <row r="576" spans="1:27" ht="13.5" customHeight="1">
      <c r="A576" s="25"/>
      <c r="B576" s="25"/>
      <c r="C576" s="31"/>
      <c r="D576" s="27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</row>
    <row r="577" spans="1:27" ht="13.5" customHeight="1">
      <c r="A577" s="25"/>
      <c r="B577" s="25"/>
      <c r="C577" s="31"/>
      <c r="D577" s="27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</row>
    <row r="578" spans="1:27" ht="13.5" customHeight="1">
      <c r="A578" s="25"/>
      <c r="B578" s="25"/>
      <c r="C578" s="31"/>
      <c r="D578" s="27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</row>
    <row r="579" spans="1:27" ht="13.5" customHeight="1">
      <c r="A579" s="25"/>
      <c r="B579" s="25"/>
      <c r="C579" s="31"/>
      <c r="D579" s="27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</row>
    <row r="580" spans="1:27" ht="13.5" customHeight="1">
      <c r="A580" s="25"/>
      <c r="B580" s="25"/>
      <c r="C580" s="31"/>
      <c r="D580" s="27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</row>
    <row r="581" spans="1:27" ht="13.5" customHeight="1">
      <c r="A581" s="25"/>
      <c r="B581" s="25"/>
      <c r="C581" s="31"/>
      <c r="D581" s="27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</row>
    <row r="582" spans="1:27" ht="13.5" customHeight="1">
      <c r="A582" s="25"/>
      <c r="B582" s="25"/>
      <c r="C582" s="31"/>
      <c r="D582" s="27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</row>
    <row r="583" spans="1:27" ht="13.5" customHeight="1">
      <c r="A583" s="25"/>
      <c r="B583" s="25"/>
      <c r="C583" s="31"/>
      <c r="D583" s="27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</row>
    <row r="584" spans="1:27" ht="13.5" customHeight="1">
      <c r="A584" s="25"/>
      <c r="B584" s="25"/>
      <c r="C584" s="31"/>
      <c r="D584" s="27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</row>
    <row r="585" spans="1:27" ht="13.5" customHeight="1">
      <c r="A585" s="25"/>
      <c r="B585" s="25"/>
      <c r="C585" s="31"/>
      <c r="D585" s="27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</row>
    <row r="586" spans="1:27" ht="13.5" customHeight="1">
      <c r="A586" s="25"/>
      <c r="B586" s="25"/>
      <c r="C586" s="31"/>
      <c r="D586" s="27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</row>
    <row r="587" spans="1:27" ht="13.5" customHeight="1">
      <c r="A587" s="25"/>
      <c r="B587" s="25"/>
      <c r="C587" s="31"/>
      <c r="D587" s="27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</row>
    <row r="588" spans="1:27" ht="13.5" customHeight="1">
      <c r="A588" s="25"/>
      <c r="B588" s="25"/>
      <c r="C588" s="31"/>
      <c r="D588" s="27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</row>
    <row r="589" spans="1:27" ht="13.5" customHeight="1">
      <c r="A589" s="25"/>
      <c r="B589" s="25"/>
      <c r="C589" s="31"/>
      <c r="D589" s="27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</row>
    <row r="590" spans="1:27" ht="13.5" customHeight="1">
      <c r="A590" s="25"/>
      <c r="B590" s="25"/>
      <c r="C590" s="31"/>
      <c r="D590" s="27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</row>
    <row r="591" spans="1:27" ht="13.5" customHeight="1">
      <c r="A591" s="25"/>
      <c r="B591" s="25"/>
      <c r="C591" s="31"/>
      <c r="D591" s="27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</row>
    <row r="592" spans="1:27" ht="13.5" customHeight="1">
      <c r="A592" s="25"/>
      <c r="B592" s="25"/>
      <c r="C592" s="31"/>
      <c r="D592" s="27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</row>
    <row r="593" spans="1:27" ht="13.5" customHeight="1">
      <c r="A593" s="25"/>
      <c r="B593" s="25"/>
      <c r="C593" s="31"/>
      <c r="D593" s="27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</row>
    <row r="594" spans="1:27" ht="13.5" customHeight="1">
      <c r="A594" s="25"/>
      <c r="B594" s="25"/>
      <c r="C594" s="31"/>
      <c r="D594" s="27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</row>
    <row r="595" spans="1:27" ht="13.5" customHeight="1">
      <c r="A595" s="25"/>
      <c r="B595" s="25"/>
      <c r="C595" s="31"/>
      <c r="D595" s="27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</row>
    <row r="596" spans="1:27" ht="13.5" customHeight="1">
      <c r="A596" s="25"/>
      <c r="B596" s="25"/>
      <c r="C596" s="31"/>
      <c r="D596" s="27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</row>
    <row r="597" spans="1:27" ht="13.5" customHeight="1">
      <c r="A597" s="25"/>
      <c r="B597" s="25"/>
      <c r="C597" s="31"/>
      <c r="D597" s="27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</row>
    <row r="598" spans="1:27" ht="13.5" customHeight="1">
      <c r="A598" s="25"/>
      <c r="B598" s="25"/>
      <c r="C598" s="31"/>
      <c r="D598" s="27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</row>
    <row r="599" spans="1:27" ht="13.5" customHeight="1">
      <c r="A599" s="25"/>
      <c r="B599" s="25"/>
      <c r="C599" s="31"/>
      <c r="D599" s="27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</row>
    <row r="600" spans="1:27" ht="13.5" customHeight="1">
      <c r="A600" s="25"/>
      <c r="B600" s="25"/>
      <c r="C600" s="31"/>
      <c r="D600" s="27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</row>
    <row r="601" spans="1:27" ht="13.5" customHeight="1">
      <c r="A601" s="25"/>
      <c r="B601" s="25"/>
      <c r="C601" s="31"/>
      <c r="D601" s="27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</row>
    <row r="602" spans="1:27" ht="13.5" customHeight="1">
      <c r="A602" s="25"/>
      <c r="B602" s="25"/>
      <c r="C602" s="31"/>
      <c r="D602" s="27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</row>
    <row r="603" spans="1:27" ht="13.5" customHeight="1">
      <c r="A603" s="25"/>
      <c r="B603" s="25"/>
      <c r="C603" s="31"/>
      <c r="D603" s="27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</row>
    <row r="604" spans="1:27" ht="13.5" customHeight="1">
      <c r="A604" s="25"/>
      <c r="B604" s="25"/>
      <c r="C604" s="31"/>
      <c r="D604" s="27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</row>
    <row r="605" spans="1:27" ht="13.5" customHeight="1">
      <c r="A605" s="25"/>
      <c r="B605" s="25"/>
      <c r="C605" s="31"/>
      <c r="D605" s="27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</row>
    <row r="606" spans="1:27" ht="13.5" customHeight="1">
      <c r="A606" s="25"/>
      <c r="B606" s="25"/>
      <c r="C606" s="31"/>
      <c r="D606" s="27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</row>
    <row r="607" spans="1:27" ht="13.5" customHeight="1">
      <c r="A607" s="25"/>
      <c r="B607" s="25"/>
      <c r="C607" s="31"/>
      <c r="D607" s="27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</row>
    <row r="608" spans="1:27" ht="13.5" customHeight="1">
      <c r="A608" s="25"/>
      <c r="B608" s="25"/>
      <c r="C608" s="31"/>
      <c r="D608" s="27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</row>
    <row r="609" spans="1:27" ht="13.5" customHeight="1">
      <c r="A609" s="25"/>
      <c r="B609" s="25"/>
      <c r="C609" s="31"/>
      <c r="D609" s="27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</row>
    <row r="610" spans="1:27" ht="13.5" customHeight="1">
      <c r="A610" s="25"/>
      <c r="B610" s="25"/>
      <c r="C610" s="31"/>
      <c r="D610" s="27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</row>
    <row r="611" spans="1:27" ht="13.5" customHeight="1">
      <c r="A611" s="25"/>
      <c r="B611" s="25"/>
      <c r="C611" s="31"/>
      <c r="D611" s="27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</row>
    <row r="612" spans="1:27" ht="13.5" customHeight="1">
      <c r="A612" s="25"/>
      <c r="B612" s="25"/>
      <c r="C612" s="31"/>
      <c r="D612" s="27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</row>
    <row r="613" spans="1:27" ht="13.5" customHeight="1">
      <c r="A613" s="25"/>
      <c r="B613" s="25"/>
      <c r="C613" s="31"/>
      <c r="D613" s="27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</row>
    <row r="614" spans="1:27" ht="13.5" customHeight="1">
      <c r="A614" s="25"/>
      <c r="B614" s="25"/>
      <c r="C614" s="31"/>
      <c r="D614" s="27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</row>
    <row r="615" spans="1:27" ht="13.5" customHeight="1">
      <c r="A615" s="25"/>
      <c r="B615" s="25"/>
      <c r="C615" s="31"/>
      <c r="D615" s="27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</row>
    <row r="616" spans="1:27" ht="13.5" customHeight="1">
      <c r="A616" s="25"/>
      <c r="B616" s="25"/>
      <c r="C616" s="31"/>
      <c r="D616" s="27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</row>
    <row r="617" spans="1:27" ht="13.5" customHeight="1">
      <c r="A617" s="25"/>
      <c r="B617" s="25"/>
      <c r="C617" s="31"/>
      <c r="D617" s="27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</row>
    <row r="618" spans="1:27" ht="13.5" customHeight="1">
      <c r="A618" s="25"/>
      <c r="B618" s="25"/>
      <c r="C618" s="31"/>
      <c r="D618" s="27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</row>
    <row r="619" spans="1:27" ht="13.5" customHeight="1">
      <c r="A619" s="25"/>
      <c r="B619" s="25"/>
      <c r="C619" s="31"/>
      <c r="D619" s="27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</row>
    <row r="620" spans="1:27" ht="13.5" customHeight="1">
      <c r="A620" s="25"/>
      <c r="B620" s="25"/>
      <c r="C620" s="31"/>
      <c r="D620" s="27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</row>
    <row r="621" spans="1:27" ht="13.5" customHeight="1">
      <c r="A621" s="25"/>
      <c r="B621" s="25"/>
      <c r="C621" s="31"/>
      <c r="D621" s="27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</row>
    <row r="622" spans="1:27" ht="13.5" customHeight="1">
      <c r="A622" s="25"/>
      <c r="B622" s="25"/>
      <c r="C622" s="31"/>
      <c r="D622" s="27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</row>
    <row r="623" spans="1:27" ht="13.5" customHeight="1">
      <c r="A623" s="25"/>
      <c r="B623" s="25"/>
      <c r="C623" s="31"/>
      <c r="D623" s="27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</row>
    <row r="624" spans="1:27" ht="13.5" customHeight="1">
      <c r="A624" s="25"/>
      <c r="B624" s="25"/>
      <c r="C624" s="31"/>
      <c r="D624" s="27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</row>
    <row r="625" spans="1:27" ht="13.5" customHeight="1">
      <c r="A625" s="25"/>
      <c r="B625" s="25"/>
      <c r="C625" s="31"/>
      <c r="D625" s="27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</row>
    <row r="626" spans="1:27" ht="13.5" customHeight="1">
      <c r="A626" s="25"/>
      <c r="B626" s="25"/>
      <c r="C626" s="31"/>
      <c r="D626" s="27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</row>
    <row r="627" spans="1:27" ht="13.5" customHeight="1">
      <c r="A627" s="25"/>
      <c r="B627" s="25"/>
      <c r="C627" s="31"/>
      <c r="D627" s="27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</row>
    <row r="628" spans="1:27" ht="13.5" customHeight="1">
      <c r="A628" s="25"/>
      <c r="B628" s="25"/>
      <c r="C628" s="31"/>
      <c r="D628" s="27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</row>
    <row r="629" spans="1:27" ht="13.5" customHeight="1">
      <c r="A629" s="25"/>
      <c r="B629" s="25"/>
      <c r="C629" s="31"/>
      <c r="D629" s="27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</row>
    <row r="630" spans="1:27" ht="13.5" customHeight="1">
      <c r="A630" s="25"/>
      <c r="B630" s="25"/>
      <c r="C630" s="31"/>
      <c r="D630" s="27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</row>
    <row r="631" spans="1:27" ht="13.5" customHeight="1">
      <c r="A631" s="25"/>
      <c r="B631" s="25"/>
      <c r="C631" s="31"/>
      <c r="D631" s="27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</row>
    <row r="632" spans="1:27" ht="13.5" customHeight="1">
      <c r="A632" s="25"/>
      <c r="B632" s="25"/>
      <c r="C632" s="31"/>
      <c r="D632" s="27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</row>
    <row r="633" spans="1:27" ht="13.5" customHeight="1">
      <c r="A633" s="25"/>
      <c r="B633" s="25"/>
      <c r="C633" s="31"/>
      <c r="D633" s="27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</row>
    <row r="634" spans="1:27" ht="13.5" customHeight="1">
      <c r="A634" s="25"/>
      <c r="B634" s="25"/>
      <c r="C634" s="31"/>
      <c r="D634" s="27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</row>
    <row r="635" spans="1:27" ht="13.5" customHeight="1">
      <c r="A635" s="25"/>
      <c r="B635" s="25"/>
      <c r="C635" s="31"/>
      <c r="D635" s="27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</row>
    <row r="636" spans="1:27" ht="13.5" customHeight="1">
      <c r="A636" s="25"/>
      <c r="B636" s="25"/>
      <c r="C636" s="31"/>
      <c r="D636" s="27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</row>
    <row r="637" spans="1:27" ht="13.5" customHeight="1">
      <c r="A637" s="25"/>
      <c r="B637" s="25"/>
      <c r="C637" s="31"/>
      <c r="D637" s="27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</row>
    <row r="638" spans="1:27" ht="13.5" customHeight="1">
      <c r="A638" s="25"/>
      <c r="B638" s="25"/>
      <c r="C638" s="31"/>
      <c r="D638" s="27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</row>
    <row r="639" spans="1:27" ht="13.5" customHeight="1">
      <c r="A639" s="25"/>
      <c r="B639" s="25"/>
      <c r="C639" s="31"/>
      <c r="D639" s="27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</row>
    <row r="640" spans="1:27" ht="13.5" customHeight="1">
      <c r="A640" s="25"/>
      <c r="B640" s="25"/>
      <c r="C640" s="31"/>
      <c r="D640" s="27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</row>
    <row r="641" spans="1:27" ht="13.5" customHeight="1">
      <c r="A641" s="25"/>
      <c r="B641" s="25"/>
      <c r="C641" s="31"/>
      <c r="D641" s="27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</row>
    <row r="642" spans="1:27" ht="13.5" customHeight="1">
      <c r="A642" s="25"/>
      <c r="B642" s="25"/>
      <c r="C642" s="31"/>
      <c r="D642" s="27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</row>
    <row r="643" spans="1:27" ht="13.5" customHeight="1">
      <c r="A643" s="25"/>
      <c r="B643" s="25"/>
      <c r="C643" s="31"/>
      <c r="D643" s="27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</row>
    <row r="644" spans="1:27" ht="13.5" customHeight="1">
      <c r="A644" s="25"/>
      <c r="B644" s="25"/>
      <c r="C644" s="31"/>
      <c r="D644" s="27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</row>
    <row r="645" spans="1:27" ht="13.5" customHeight="1">
      <c r="A645" s="25"/>
      <c r="B645" s="25"/>
      <c r="C645" s="31"/>
      <c r="D645" s="27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</row>
    <row r="646" spans="1:27" ht="13.5" customHeight="1">
      <c r="A646" s="25"/>
      <c r="B646" s="25"/>
      <c r="C646" s="31"/>
      <c r="D646" s="27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</row>
    <row r="647" spans="1:27" ht="13.5" customHeight="1">
      <c r="A647" s="25"/>
      <c r="B647" s="25"/>
      <c r="C647" s="31"/>
      <c r="D647" s="27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</row>
    <row r="648" spans="1:27" ht="13.5" customHeight="1">
      <c r="A648" s="25"/>
      <c r="B648" s="25"/>
      <c r="C648" s="31"/>
      <c r="D648" s="27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</row>
    <row r="649" spans="1:27" ht="13.5" customHeight="1">
      <c r="A649" s="25"/>
      <c r="B649" s="25"/>
      <c r="C649" s="31"/>
      <c r="D649" s="27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</row>
    <row r="650" spans="1:27" ht="13.5" customHeight="1">
      <c r="A650" s="25"/>
      <c r="B650" s="25"/>
      <c r="C650" s="31"/>
      <c r="D650" s="27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</row>
    <row r="651" spans="1:27" ht="13.5" customHeight="1">
      <c r="A651" s="25"/>
      <c r="B651" s="25"/>
      <c r="C651" s="31"/>
      <c r="D651" s="27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</row>
    <row r="652" spans="1:27" ht="13.5" customHeight="1">
      <c r="A652" s="25"/>
      <c r="B652" s="25"/>
      <c r="C652" s="31"/>
      <c r="D652" s="27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</row>
    <row r="653" spans="1:27" ht="13.5" customHeight="1">
      <c r="A653" s="25"/>
      <c r="B653" s="25"/>
      <c r="C653" s="31"/>
      <c r="D653" s="27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</row>
    <row r="654" spans="1:27" ht="13.5" customHeight="1">
      <c r="A654" s="25"/>
      <c r="B654" s="25"/>
      <c r="C654" s="31"/>
      <c r="D654" s="27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</row>
    <row r="655" spans="1:27" ht="13.5" customHeight="1">
      <c r="A655" s="25"/>
      <c r="B655" s="25"/>
      <c r="C655" s="31"/>
      <c r="D655" s="27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</row>
    <row r="656" spans="1:27" ht="13.5" customHeight="1">
      <c r="A656" s="25"/>
      <c r="B656" s="25"/>
      <c r="C656" s="31"/>
      <c r="D656" s="27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</row>
    <row r="657" spans="1:27" ht="13.5" customHeight="1">
      <c r="A657" s="25"/>
      <c r="B657" s="25"/>
      <c r="C657" s="31"/>
      <c r="D657" s="27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</row>
    <row r="658" spans="1:27" ht="13.5" customHeight="1">
      <c r="A658" s="25"/>
      <c r="B658" s="25"/>
      <c r="C658" s="31"/>
      <c r="D658" s="27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</row>
    <row r="659" spans="1:27" ht="13.5" customHeight="1">
      <c r="A659" s="25"/>
      <c r="B659" s="25"/>
      <c r="C659" s="31"/>
      <c r="D659" s="27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</row>
    <row r="660" spans="1:27" ht="13.5" customHeight="1">
      <c r="A660" s="25"/>
      <c r="B660" s="25"/>
      <c r="C660" s="31"/>
      <c r="D660" s="27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</row>
    <row r="661" spans="1:27" ht="13.5" customHeight="1">
      <c r="A661" s="25"/>
      <c r="B661" s="25"/>
      <c r="C661" s="31"/>
      <c r="D661" s="27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</row>
    <row r="662" spans="1:27" ht="13.5" customHeight="1">
      <c r="A662" s="25"/>
      <c r="B662" s="25"/>
      <c r="C662" s="31"/>
      <c r="D662" s="27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</row>
    <row r="663" spans="1:27" ht="13.5" customHeight="1">
      <c r="A663" s="25"/>
      <c r="B663" s="25"/>
      <c r="C663" s="31"/>
      <c r="D663" s="27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</row>
    <row r="664" spans="1:27" ht="13.5" customHeight="1">
      <c r="A664" s="25"/>
      <c r="B664" s="25"/>
      <c r="C664" s="31"/>
      <c r="D664" s="27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</row>
    <row r="665" spans="1:27" ht="13.5" customHeight="1">
      <c r="A665" s="25"/>
      <c r="B665" s="25"/>
      <c r="C665" s="31"/>
      <c r="D665" s="27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</row>
    <row r="666" spans="1:27" ht="13.5" customHeight="1">
      <c r="A666" s="25"/>
      <c r="B666" s="25"/>
      <c r="C666" s="31"/>
      <c r="D666" s="27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</row>
    <row r="667" spans="1:27" ht="13.5" customHeight="1">
      <c r="A667" s="25"/>
      <c r="B667" s="25"/>
      <c r="C667" s="31"/>
      <c r="D667" s="27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</row>
    <row r="668" spans="1:27" ht="13.5" customHeight="1">
      <c r="A668" s="25"/>
      <c r="B668" s="25"/>
      <c r="C668" s="31"/>
      <c r="D668" s="27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</row>
    <row r="669" spans="1:27" ht="13.5" customHeight="1">
      <c r="A669" s="25"/>
      <c r="B669" s="25"/>
      <c r="C669" s="31"/>
      <c r="D669" s="27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</row>
    <row r="670" spans="1:27" ht="13.5" customHeight="1">
      <c r="A670" s="25"/>
      <c r="B670" s="25"/>
      <c r="C670" s="31"/>
      <c r="D670" s="27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</row>
    <row r="671" spans="1:27" ht="13.5" customHeight="1">
      <c r="A671" s="25"/>
      <c r="B671" s="25"/>
      <c r="C671" s="31"/>
      <c r="D671" s="27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</row>
    <row r="672" spans="1:27" ht="13.5" customHeight="1">
      <c r="A672" s="25"/>
      <c r="B672" s="25"/>
      <c r="C672" s="31"/>
      <c r="D672" s="27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</row>
    <row r="673" spans="1:27" ht="13.5" customHeight="1">
      <c r="A673" s="25"/>
      <c r="B673" s="25"/>
      <c r="C673" s="31"/>
      <c r="D673" s="27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</row>
    <row r="674" spans="1:27" ht="13.5" customHeight="1">
      <c r="A674" s="25"/>
      <c r="B674" s="25"/>
      <c r="C674" s="31"/>
      <c r="D674" s="27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</row>
    <row r="675" spans="1:27" ht="13.5" customHeight="1">
      <c r="A675" s="25"/>
      <c r="B675" s="25"/>
      <c r="C675" s="31"/>
      <c r="D675" s="27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</row>
    <row r="676" spans="1:27" ht="13.5" customHeight="1">
      <c r="A676" s="25"/>
      <c r="B676" s="25"/>
      <c r="C676" s="31"/>
      <c r="D676" s="27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</row>
    <row r="677" spans="1:27" ht="13.5" customHeight="1">
      <c r="A677" s="25"/>
      <c r="B677" s="25"/>
      <c r="C677" s="31"/>
      <c r="D677" s="27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</row>
    <row r="678" spans="1:27" ht="13.5" customHeight="1">
      <c r="A678" s="25"/>
      <c r="B678" s="25"/>
      <c r="C678" s="31"/>
      <c r="D678" s="27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</row>
    <row r="679" spans="1:27" ht="13.5" customHeight="1">
      <c r="A679" s="25"/>
      <c r="B679" s="25"/>
      <c r="C679" s="31"/>
      <c r="D679" s="27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</row>
    <row r="680" spans="1:27" ht="13.5" customHeight="1">
      <c r="A680" s="25"/>
      <c r="B680" s="25"/>
      <c r="C680" s="31"/>
      <c r="D680" s="27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</row>
    <row r="681" spans="1:27" ht="13.5" customHeight="1">
      <c r="A681" s="25"/>
      <c r="B681" s="25"/>
      <c r="C681" s="31"/>
      <c r="D681" s="27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</row>
    <row r="682" spans="1:27" ht="13.5" customHeight="1">
      <c r="A682" s="25"/>
      <c r="B682" s="25"/>
      <c r="C682" s="31"/>
      <c r="D682" s="27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</row>
    <row r="683" spans="1:27" ht="13.5" customHeight="1">
      <c r="A683" s="25"/>
      <c r="B683" s="25"/>
      <c r="C683" s="31"/>
      <c r="D683" s="27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</row>
    <row r="684" spans="1:27" ht="13.5" customHeight="1">
      <c r="A684" s="25"/>
      <c r="B684" s="25"/>
      <c r="C684" s="31"/>
      <c r="D684" s="27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</row>
    <row r="685" spans="1:27" ht="13.5" customHeight="1">
      <c r="A685" s="25"/>
      <c r="B685" s="25"/>
      <c r="C685" s="31"/>
      <c r="D685" s="27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</row>
    <row r="686" spans="1:27" ht="13.5" customHeight="1">
      <c r="A686" s="25"/>
      <c r="B686" s="25"/>
      <c r="C686" s="31"/>
      <c r="D686" s="27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</row>
    <row r="687" spans="1:27" ht="13.5" customHeight="1">
      <c r="A687" s="25"/>
      <c r="B687" s="25"/>
      <c r="C687" s="31"/>
      <c r="D687" s="27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</row>
    <row r="688" spans="1:27" ht="13.5" customHeight="1">
      <c r="A688" s="25"/>
      <c r="B688" s="25"/>
      <c r="C688" s="31"/>
      <c r="D688" s="27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</row>
    <row r="689" spans="1:27" ht="13.5" customHeight="1">
      <c r="A689" s="25"/>
      <c r="B689" s="25"/>
      <c r="C689" s="31"/>
      <c r="D689" s="27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</row>
    <row r="690" spans="1:27" ht="13.5" customHeight="1">
      <c r="A690" s="25"/>
      <c r="B690" s="25"/>
      <c r="C690" s="31"/>
      <c r="D690" s="27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</row>
    <row r="691" spans="1:27" ht="13.5" customHeight="1">
      <c r="A691" s="25"/>
      <c r="B691" s="25"/>
      <c r="C691" s="31"/>
      <c r="D691" s="27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</row>
    <row r="692" spans="1:27" ht="13.5" customHeight="1">
      <c r="A692" s="25"/>
      <c r="B692" s="25"/>
      <c r="C692" s="31"/>
      <c r="D692" s="27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</row>
    <row r="693" spans="1:27" ht="13.5" customHeight="1">
      <c r="A693" s="25"/>
      <c r="B693" s="25"/>
      <c r="C693" s="31"/>
      <c r="D693" s="27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</row>
    <row r="694" spans="1:27" ht="13.5" customHeight="1">
      <c r="A694" s="25"/>
      <c r="B694" s="25"/>
      <c r="C694" s="31"/>
      <c r="D694" s="27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</row>
    <row r="695" spans="1:27" ht="13.5" customHeight="1">
      <c r="A695" s="25"/>
      <c r="B695" s="25"/>
      <c r="C695" s="31"/>
      <c r="D695" s="27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</row>
    <row r="696" spans="1:27" ht="13.5" customHeight="1">
      <c r="A696" s="25"/>
      <c r="B696" s="25"/>
      <c r="C696" s="31"/>
      <c r="D696" s="27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</row>
    <row r="697" spans="1:27" ht="13.5" customHeight="1">
      <c r="A697" s="25"/>
      <c r="B697" s="25"/>
      <c r="C697" s="31"/>
      <c r="D697" s="27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</row>
    <row r="698" spans="1:27" ht="13.5" customHeight="1">
      <c r="A698" s="25"/>
      <c r="B698" s="25"/>
      <c r="C698" s="31"/>
      <c r="D698" s="27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</row>
    <row r="699" spans="1:27" ht="13.5" customHeight="1">
      <c r="A699" s="25"/>
      <c r="B699" s="25"/>
      <c r="C699" s="31"/>
      <c r="D699" s="27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</row>
    <row r="700" spans="1:27" ht="13.5" customHeight="1">
      <c r="A700" s="25"/>
      <c r="B700" s="25"/>
      <c r="C700" s="31"/>
      <c r="D700" s="27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</row>
    <row r="701" spans="1:27" ht="13.5" customHeight="1">
      <c r="A701" s="25"/>
      <c r="B701" s="25"/>
      <c r="C701" s="31"/>
      <c r="D701" s="27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</row>
    <row r="702" spans="1:27" ht="13.5" customHeight="1">
      <c r="A702" s="25"/>
      <c r="B702" s="25"/>
      <c r="C702" s="31"/>
      <c r="D702" s="27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</row>
    <row r="703" spans="1:27" ht="13.5" customHeight="1">
      <c r="A703" s="25"/>
      <c r="B703" s="25"/>
      <c r="C703" s="31"/>
      <c r="D703" s="27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</row>
    <row r="704" spans="1:27" ht="13.5" customHeight="1">
      <c r="A704" s="25"/>
      <c r="B704" s="25"/>
      <c r="C704" s="31"/>
      <c r="D704" s="27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</row>
    <row r="705" spans="1:27" ht="13.5" customHeight="1">
      <c r="A705" s="25"/>
      <c r="B705" s="25"/>
      <c r="C705" s="31"/>
      <c r="D705" s="27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</row>
    <row r="706" spans="1:27" ht="13.5" customHeight="1">
      <c r="A706" s="25"/>
      <c r="B706" s="25"/>
      <c r="C706" s="31"/>
      <c r="D706" s="27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</row>
    <row r="707" spans="1:27" ht="13.5" customHeight="1">
      <c r="A707" s="25"/>
      <c r="B707" s="25"/>
      <c r="C707" s="31"/>
      <c r="D707" s="27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</row>
    <row r="708" spans="1:27" ht="13.5" customHeight="1">
      <c r="A708" s="25"/>
      <c r="B708" s="25"/>
      <c r="C708" s="31"/>
      <c r="D708" s="27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</row>
    <row r="709" spans="1:27" ht="13.5" customHeight="1">
      <c r="A709" s="25"/>
      <c r="B709" s="25"/>
      <c r="C709" s="31"/>
      <c r="D709" s="27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</row>
    <row r="710" spans="1:27" ht="13.5" customHeight="1">
      <c r="A710" s="25"/>
      <c r="B710" s="25"/>
      <c r="C710" s="31"/>
      <c r="D710" s="27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</row>
    <row r="711" spans="1:27" ht="13.5" customHeight="1">
      <c r="A711" s="25"/>
      <c r="B711" s="25"/>
      <c r="C711" s="31"/>
      <c r="D711" s="27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</row>
    <row r="712" spans="1:27" ht="13.5" customHeight="1">
      <c r="A712" s="25"/>
      <c r="B712" s="25"/>
      <c r="C712" s="31"/>
      <c r="D712" s="27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</row>
    <row r="713" spans="1:27" ht="13.5" customHeight="1">
      <c r="A713" s="25"/>
      <c r="B713" s="25"/>
      <c r="C713" s="31"/>
      <c r="D713" s="27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</row>
    <row r="714" spans="1:27" ht="13.5" customHeight="1">
      <c r="A714" s="25"/>
      <c r="B714" s="25"/>
      <c r="C714" s="31"/>
      <c r="D714" s="27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</row>
    <row r="715" spans="1:27" ht="13.5" customHeight="1">
      <c r="A715" s="25"/>
      <c r="B715" s="25"/>
      <c r="C715" s="31"/>
      <c r="D715" s="27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</row>
    <row r="716" spans="1:27" ht="13.5" customHeight="1">
      <c r="A716" s="25"/>
      <c r="B716" s="25"/>
      <c r="C716" s="31"/>
      <c r="D716" s="27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</row>
    <row r="717" spans="1:27" ht="13.5" customHeight="1">
      <c r="A717" s="25"/>
      <c r="B717" s="25"/>
      <c r="C717" s="31"/>
      <c r="D717" s="27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</row>
    <row r="718" spans="1:27" ht="13.5" customHeight="1">
      <c r="A718" s="25"/>
      <c r="B718" s="25"/>
      <c r="C718" s="31"/>
      <c r="D718" s="27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</row>
    <row r="719" spans="1:27" ht="13.5" customHeight="1">
      <c r="A719" s="25"/>
      <c r="B719" s="25"/>
      <c r="C719" s="31"/>
      <c r="D719" s="27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</row>
    <row r="720" spans="1:27" ht="13.5" customHeight="1">
      <c r="A720" s="25"/>
      <c r="B720" s="25"/>
      <c r="C720" s="31"/>
      <c r="D720" s="27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</row>
    <row r="721" spans="1:27" ht="13.5" customHeight="1">
      <c r="A721" s="25"/>
      <c r="B721" s="25"/>
      <c r="C721" s="31"/>
      <c r="D721" s="27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</row>
    <row r="722" spans="1:27" ht="13.5" customHeight="1">
      <c r="A722" s="25"/>
      <c r="B722" s="25"/>
      <c r="C722" s="31"/>
      <c r="D722" s="27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</row>
    <row r="723" spans="1:27" ht="13.5" customHeight="1">
      <c r="A723" s="25"/>
      <c r="B723" s="25"/>
      <c r="C723" s="31"/>
      <c r="D723" s="27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</row>
    <row r="724" spans="1:27" ht="13.5" customHeight="1">
      <c r="A724" s="25"/>
      <c r="B724" s="25"/>
      <c r="C724" s="31"/>
      <c r="D724" s="27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</row>
    <row r="725" spans="1:27" ht="13.5" customHeight="1">
      <c r="A725" s="25"/>
      <c r="B725" s="25"/>
      <c r="C725" s="31"/>
      <c r="D725" s="27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</row>
    <row r="726" spans="1:27" ht="13.5" customHeight="1">
      <c r="A726" s="25"/>
      <c r="B726" s="25"/>
      <c r="C726" s="31"/>
      <c r="D726" s="27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</row>
    <row r="727" spans="1:27" ht="13.5" customHeight="1">
      <c r="A727" s="25"/>
      <c r="B727" s="25"/>
      <c r="C727" s="31"/>
      <c r="D727" s="27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</row>
    <row r="728" spans="1:27" ht="13.5" customHeight="1">
      <c r="A728" s="25"/>
      <c r="B728" s="25"/>
      <c r="C728" s="31"/>
      <c r="D728" s="27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</row>
    <row r="729" spans="1:27" ht="13.5" customHeight="1">
      <c r="A729" s="25"/>
      <c r="B729" s="25"/>
      <c r="C729" s="31"/>
      <c r="D729" s="27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</row>
    <row r="730" spans="1:27" ht="13.5" customHeight="1">
      <c r="A730" s="25"/>
      <c r="B730" s="25"/>
      <c r="C730" s="31"/>
      <c r="D730" s="27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</row>
    <row r="731" spans="1:27" ht="13.5" customHeight="1">
      <c r="A731" s="25"/>
      <c r="B731" s="25"/>
      <c r="C731" s="31"/>
      <c r="D731" s="27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</row>
    <row r="732" spans="1:27" ht="13.5" customHeight="1">
      <c r="A732" s="25"/>
      <c r="B732" s="25"/>
      <c r="C732" s="31"/>
      <c r="D732" s="27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</row>
    <row r="733" spans="1:27" ht="13.5" customHeight="1">
      <c r="A733" s="25"/>
      <c r="B733" s="25"/>
      <c r="C733" s="31"/>
      <c r="D733" s="27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</row>
    <row r="734" spans="1:27" ht="13.5" customHeight="1">
      <c r="A734" s="25"/>
      <c r="B734" s="25"/>
      <c r="C734" s="31"/>
      <c r="D734" s="27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</row>
    <row r="735" spans="1:27" ht="13.5" customHeight="1">
      <c r="A735" s="25"/>
      <c r="B735" s="25"/>
      <c r="C735" s="31"/>
      <c r="D735" s="27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</row>
    <row r="736" spans="1:27" ht="13.5" customHeight="1">
      <c r="A736" s="25"/>
      <c r="B736" s="25"/>
      <c r="C736" s="31"/>
      <c r="D736" s="27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</row>
    <row r="737" spans="1:27" ht="13.5" customHeight="1">
      <c r="A737" s="25"/>
      <c r="B737" s="25"/>
      <c r="C737" s="31"/>
      <c r="D737" s="27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</row>
    <row r="738" spans="1:27" ht="13.5" customHeight="1">
      <c r="A738" s="25"/>
      <c r="B738" s="25"/>
      <c r="C738" s="31"/>
      <c r="D738" s="27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</row>
    <row r="739" spans="1:27" ht="13.5" customHeight="1">
      <c r="A739" s="25"/>
      <c r="B739" s="25"/>
      <c r="C739" s="31"/>
      <c r="D739" s="27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</row>
    <row r="740" spans="1:27" ht="13.5" customHeight="1">
      <c r="A740" s="25"/>
      <c r="B740" s="25"/>
      <c r="C740" s="31"/>
      <c r="D740" s="27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</row>
    <row r="741" spans="1:27" ht="13.5" customHeight="1">
      <c r="A741" s="25"/>
      <c r="B741" s="25"/>
      <c r="C741" s="31"/>
      <c r="D741" s="27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</row>
    <row r="742" spans="1:27" ht="13.5" customHeight="1">
      <c r="A742" s="25"/>
      <c r="B742" s="25"/>
      <c r="C742" s="31"/>
      <c r="D742" s="27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</row>
    <row r="743" spans="1:27" ht="13.5" customHeight="1">
      <c r="A743" s="25"/>
      <c r="B743" s="25"/>
      <c r="C743" s="31"/>
      <c r="D743" s="27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</row>
    <row r="744" spans="1:27" ht="13.5" customHeight="1">
      <c r="A744" s="25"/>
      <c r="B744" s="25"/>
      <c r="C744" s="31"/>
      <c r="D744" s="27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</row>
    <row r="745" spans="1:27" ht="13.5" customHeight="1">
      <c r="A745" s="25"/>
      <c r="B745" s="25"/>
      <c r="C745" s="31"/>
      <c r="D745" s="27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</row>
    <row r="746" spans="1:27" ht="13.5" customHeight="1">
      <c r="A746" s="25"/>
      <c r="B746" s="25"/>
      <c r="C746" s="31"/>
      <c r="D746" s="27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</row>
    <row r="747" spans="1:27" ht="13.5" customHeight="1">
      <c r="A747" s="25"/>
      <c r="B747" s="25"/>
      <c r="C747" s="31"/>
      <c r="D747" s="27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</row>
    <row r="748" spans="1:27" ht="13.5" customHeight="1">
      <c r="A748" s="25"/>
      <c r="B748" s="25"/>
      <c r="C748" s="31"/>
      <c r="D748" s="27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</row>
    <row r="749" spans="1:27" ht="13.5" customHeight="1">
      <c r="A749" s="25"/>
      <c r="B749" s="25"/>
      <c r="C749" s="31"/>
      <c r="D749" s="27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</row>
    <row r="750" spans="1:27" ht="13.5" customHeight="1">
      <c r="A750" s="25"/>
      <c r="B750" s="25"/>
      <c r="C750" s="31"/>
      <c r="D750" s="27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</row>
    <row r="751" spans="1:27" ht="13.5" customHeight="1">
      <c r="A751" s="25"/>
      <c r="B751" s="25"/>
      <c r="C751" s="31"/>
      <c r="D751" s="27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</row>
    <row r="752" spans="1:27" ht="13.5" customHeight="1">
      <c r="A752" s="25"/>
      <c r="B752" s="25"/>
      <c r="C752" s="31"/>
      <c r="D752" s="27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</row>
    <row r="753" spans="1:27" ht="13.5" customHeight="1">
      <c r="A753" s="25"/>
      <c r="B753" s="25"/>
      <c r="C753" s="31"/>
      <c r="D753" s="27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</row>
    <row r="754" spans="1:27" ht="13.5" customHeight="1">
      <c r="A754" s="25"/>
      <c r="B754" s="25"/>
      <c r="C754" s="31"/>
      <c r="D754" s="27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</row>
    <row r="755" spans="1:27" ht="13.5" customHeight="1">
      <c r="A755" s="25"/>
      <c r="B755" s="25"/>
      <c r="C755" s="31"/>
      <c r="D755" s="27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</row>
    <row r="756" spans="1:27" ht="13.5" customHeight="1">
      <c r="A756" s="25"/>
      <c r="B756" s="25"/>
      <c r="C756" s="31"/>
      <c r="D756" s="27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</row>
    <row r="757" spans="1:27" ht="13.5" customHeight="1">
      <c r="A757" s="25"/>
      <c r="B757" s="25"/>
      <c r="C757" s="31"/>
      <c r="D757" s="27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</row>
    <row r="758" spans="1:27" ht="13.5" customHeight="1">
      <c r="A758" s="25"/>
      <c r="B758" s="25"/>
      <c r="C758" s="31"/>
      <c r="D758" s="27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</row>
    <row r="759" spans="1:27" ht="13.5" customHeight="1">
      <c r="A759" s="25"/>
      <c r="B759" s="25"/>
      <c r="C759" s="31"/>
      <c r="D759" s="27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</row>
    <row r="760" spans="1:27" ht="13.5" customHeight="1">
      <c r="A760" s="25"/>
      <c r="B760" s="25"/>
      <c r="C760" s="31"/>
      <c r="D760" s="27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</row>
    <row r="761" spans="1:27" ht="13.5" customHeight="1">
      <c r="A761" s="25"/>
      <c r="B761" s="25"/>
      <c r="C761" s="31"/>
      <c r="D761" s="27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</row>
    <row r="762" spans="1:27" ht="13.5" customHeight="1">
      <c r="A762" s="25"/>
      <c r="B762" s="25"/>
      <c r="C762" s="31"/>
      <c r="D762" s="27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</row>
    <row r="763" spans="1:27" ht="13.5" customHeight="1">
      <c r="A763" s="25"/>
      <c r="B763" s="25"/>
      <c r="C763" s="31"/>
      <c r="D763" s="27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</row>
    <row r="764" spans="1:27" ht="13.5" customHeight="1">
      <c r="A764" s="25"/>
      <c r="B764" s="25"/>
      <c r="C764" s="31"/>
      <c r="D764" s="27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</row>
    <row r="765" spans="1:27" ht="13.5" customHeight="1">
      <c r="A765" s="25"/>
      <c r="B765" s="25"/>
      <c r="C765" s="31"/>
      <c r="D765" s="27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</row>
    <row r="766" spans="1:27" ht="13.5" customHeight="1">
      <c r="A766" s="25"/>
      <c r="B766" s="25"/>
      <c r="C766" s="31"/>
      <c r="D766" s="27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</row>
    <row r="767" spans="1:27" ht="13.5" customHeight="1">
      <c r="A767" s="25"/>
      <c r="B767" s="25"/>
      <c r="C767" s="31"/>
      <c r="D767" s="27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</row>
    <row r="768" spans="1:27" ht="13.5" customHeight="1">
      <c r="A768" s="25"/>
      <c r="B768" s="25"/>
      <c r="C768" s="31"/>
      <c r="D768" s="27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</row>
    <row r="769" spans="1:27" ht="13.5" customHeight="1">
      <c r="A769" s="25"/>
      <c r="B769" s="25"/>
      <c r="C769" s="31"/>
      <c r="D769" s="27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</row>
    <row r="770" spans="1:27" ht="13.5" customHeight="1">
      <c r="A770" s="25"/>
      <c r="B770" s="25"/>
      <c r="C770" s="31"/>
      <c r="D770" s="27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</row>
    <row r="771" spans="1:27" ht="13.5" customHeight="1">
      <c r="A771" s="25"/>
      <c r="B771" s="25"/>
      <c r="C771" s="31"/>
      <c r="D771" s="27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</row>
    <row r="772" spans="1:27" ht="13.5" customHeight="1">
      <c r="A772" s="25"/>
      <c r="B772" s="25"/>
      <c r="C772" s="31"/>
      <c r="D772" s="27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</row>
    <row r="773" spans="1:27" ht="13.5" customHeight="1">
      <c r="A773" s="25"/>
      <c r="B773" s="25"/>
      <c r="C773" s="31"/>
      <c r="D773" s="27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</row>
    <row r="774" spans="1:27" ht="13.5" customHeight="1">
      <c r="A774" s="25"/>
      <c r="B774" s="25"/>
      <c r="C774" s="31"/>
      <c r="D774" s="27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</row>
    <row r="775" spans="1:27" ht="13.5" customHeight="1">
      <c r="A775" s="25"/>
      <c r="B775" s="25"/>
      <c r="C775" s="31"/>
      <c r="D775" s="27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</row>
    <row r="776" spans="1:27" ht="13.5" customHeight="1">
      <c r="A776" s="25"/>
      <c r="B776" s="25"/>
      <c r="C776" s="31"/>
      <c r="D776" s="27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</row>
    <row r="777" spans="1:27" ht="13.5" customHeight="1">
      <c r="A777" s="25"/>
      <c r="B777" s="25"/>
      <c r="C777" s="31"/>
      <c r="D777" s="27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</row>
    <row r="778" spans="1:27" ht="13.5" customHeight="1">
      <c r="A778" s="25"/>
      <c r="B778" s="25"/>
      <c r="C778" s="31"/>
      <c r="D778" s="27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</row>
    <row r="779" spans="1:27" ht="13.5" customHeight="1">
      <c r="A779" s="25"/>
      <c r="B779" s="25"/>
      <c r="C779" s="31"/>
      <c r="D779" s="27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</row>
    <row r="780" spans="1:27" ht="13.5" customHeight="1">
      <c r="A780" s="25"/>
      <c r="B780" s="25"/>
      <c r="C780" s="31"/>
      <c r="D780" s="27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</row>
    <row r="781" spans="1:27" ht="13.5" customHeight="1">
      <c r="A781" s="25"/>
      <c r="B781" s="25"/>
      <c r="C781" s="31"/>
      <c r="D781" s="27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</row>
    <row r="782" spans="1:27" ht="13.5" customHeight="1">
      <c r="A782" s="25"/>
      <c r="B782" s="25"/>
      <c r="C782" s="31"/>
      <c r="D782" s="27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</row>
    <row r="783" spans="1:27" ht="13.5" customHeight="1">
      <c r="A783" s="25"/>
      <c r="B783" s="25"/>
      <c r="C783" s="31"/>
      <c r="D783" s="27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</row>
    <row r="784" spans="1:27" ht="13.5" customHeight="1">
      <c r="A784" s="25"/>
      <c r="B784" s="25"/>
      <c r="C784" s="31"/>
      <c r="D784" s="27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</row>
    <row r="785" spans="1:27" ht="13.5" customHeight="1">
      <c r="A785" s="25"/>
      <c r="B785" s="25"/>
      <c r="C785" s="31"/>
      <c r="D785" s="27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</row>
    <row r="786" spans="1:27" ht="13.5" customHeight="1">
      <c r="A786" s="25"/>
      <c r="B786" s="25"/>
      <c r="C786" s="31"/>
      <c r="D786" s="27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</row>
    <row r="787" spans="1:27" ht="13.5" customHeight="1">
      <c r="A787" s="25"/>
      <c r="B787" s="25"/>
      <c r="C787" s="31"/>
      <c r="D787" s="27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</row>
    <row r="788" spans="1:27" ht="13.5" customHeight="1">
      <c r="A788" s="25"/>
      <c r="B788" s="25"/>
      <c r="C788" s="31"/>
      <c r="D788" s="27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</row>
    <row r="789" spans="1:27" ht="13.5" customHeight="1">
      <c r="A789" s="25"/>
      <c r="B789" s="25"/>
      <c r="C789" s="31"/>
      <c r="D789" s="27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</row>
    <row r="790" spans="1:27" ht="13.5" customHeight="1">
      <c r="A790" s="25"/>
      <c r="B790" s="25"/>
      <c r="C790" s="31"/>
      <c r="D790" s="27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</row>
    <row r="791" spans="1:27" ht="13.5" customHeight="1">
      <c r="A791" s="25"/>
      <c r="B791" s="25"/>
      <c r="C791" s="31"/>
      <c r="D791" s="27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</row>
    <row r="792" spans="1:27" ht="13.5" customHeight="1">
      <c r="A792" s="25"/>
      <c r="B792" s="25"/>
      <c r="C792" s="31"/>
      <c r="D792" s="27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</row>
    <row r="793" spans="1:27" ht="13.5" customHeight="1">
      <c r="A793" s="25"/>
      <c r="B793" s="25"/>
      <c r="C793" s="31"/>
      <c r="D793" s="27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</row>
    <row r="794" spans="1:27" ht="13.5" customHeight="1">
      <c r="A794" s="25"/>
      <c r="B794" s="25"/>
      <c r="C794" s="31"/>
      <c r="D794" s="27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</row>
    <row r="795" spans="1:27" ht="13.5" customHeight="1">
      <c r="A795" s="25"/>
      <c r="B795" s="25"/>
      <c r="C795" s="31"/>
      <c r="D795" s="27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</row>
    <row r="796" spans="1:27" ht="13.5" customHeight="1">
      <c r="A796" s="25"/>
      <c r="B796" s="25"/>
      <c r="C796" s="31"/>
      <c r="D796" s="27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</row>
    <row r="797" spans="1:27" ht="13.5" customHeight="1">
      <c r="A797" s="25"/>
      <c r="B797" s="25"/>
      <c r="C797" s="31"/>
      <c r="D797" s="27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</row>
    <row r="798" spans="1:27" ht="13.5" customHeight="1">
      <c r="A798" s="25"/>
      <c r="B798" s="25"/>
      <c r="C798" s="31"/>
      <c r="D798" s="27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</row>
    <row r="799" spans="1:27" ht="13.5" customHeight="1">
      <c r="A799" s="25"/>
      <c r="B799" s="25"/>
      <c r="C799" s="31"/>
      <c r="D799" s="27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</row>
    <row r="800" spans="1:27" ht="13.5" customHeight="1">
      <c r="A800" s="25"/>
      <c r="B800" s="25"/>
      <c r="C800" s="31"/>
      <c r="D800" s="27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</row>
    <row r="801" spans="1:27" ht="13.5" customHeight="1">
      <c r="A801" s="25"/>
      <c r="B801" s="25"/>
      <c r="C801" s="31"/>
      <c r="D801" s="27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</row>
    <row r="802" spans="1:27" ht="13.5" customHeight="1">
      <c r="A802" s="25"/>
      <c r="B802" s="25"/>
      <c r="C802" s="31"/>
      <c r="D802" s="27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</row>
    <row r="803" spans="1:27" ht="13.5" customHeight="1">
      <c r="A803" s="25"/>
      <c r="B803" s="25"/>
      <c r="C803" s="31"/>
      <c r="D803" s="27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</row>
    <row r="804" spans="1:27" ht="13.5" customHeight="1">
      <c r="A804" s="25"/>
      <c r="B804" s="25"/>
      <c r="C804" s="31"/>
      <c r="D804" s="27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</row>
    <row r="805" spans="1:27" ht="13.5" customHeight="1">
      <c r="A805" s="25"/>
      <c r="B805" s="25"/>
      <c r="C805" s="31"/>
      <c r="D805" s="27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</row>
    <row r="806" spans="1:27" ht="13.5" customHeight="1">
      <c r="A806" s="25"/>
      <c r="B806" s="25"/>
      <c r="C806" s="31"/>
      <c r="D806" s="27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</row>
    <row r="807" spans="1:27" ht="13.5" customHeight="1">
      <c r="A807" s="25"/>
      <c r="B807" s="25"/>
      <c r="C807" s="31"/>
      <c r="D807" s="27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</row>
    <row r="808" spans="1:27" ht="13.5" customHeight="1">
      <c r="A808" s="25"/>
      <c r="B808" s="25"/>
      <c r="C808" s="31"/>
      <c r="D808" s="27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</row>
    <row r="809" spans="1:27" ht="13.5" customHeight="1">
      <c r="A809" s="25"/>
      <c r="B809" s="25"/>
      <c r="C809" s="31"/>
      <c r="D809" s="27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</row>
    <row r="810" spans="1:27" ht="13.5" customHeight="1">
      <c r="A810" s="25"/>
      <c r="B810" s="25"/>
      <c r="C810" s="31"/>
      <c r="D810" s="27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</row>
    <row r="811" spans="1:27" ht="13.5" customHeight="1">
      <c r="A811" s="25"/>
      <c r="B811" s="25"/>
      <c r="C811" s="31"/>
      <c r="D811" s="27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</row>
    <row r="812" spans="1:27" ht="13.5" customHeight="1">
      <c r="A812" s="25"/>
      <c r="B812" s="25"/>
      <c r="C812" s="31"/>
      <c r="D812" s="27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</row>
    <row r="813" spans="1:27" ht="13.5" customHeight="1">
      <c r="A813" s="25"/>
      <c r="B813" s="25"/>
      <c r="C813" s="31"/>
      <c r="D813" s="27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</row>
    <row r="814" spans="1:27" ht="13.5" customHeight="1">
      <c r="A814" s="25"/>
      <c r="B814" s="25"/>
      <c r="C814" s="31"/>
      <c r="D814" s="27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</row>
    <row r="815" spans="1:27" ht="13.5" customHeight="1">
      <c r="A815" s="25"/>
      <c r="B815" s="25"/>
      <c r="C815" s="31"/>
      <c r="D815" s="27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</row>
    <row r="816" spans="1:27" ht="13.5" customHeight="1">
      <c r="A816" s="25"/>
      <c r="B816" s="25"/>
      <c r="C816" s="31"/>
      <c r="D816" s="27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</row>
    <row r="817" spans="1:27" ht="13.5" customHeight="1">
      <c r="A817" s="25"/>
      <c r="B817" s="25"/>
      <c r="C817" s="31"/>
      <c r="D817" s="27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</row>
    <row r="818" spans="1:27" ht="13.5" customHeight="1">
      <c r="A818" s="25"/>
      <c r="B818" s="25"/>
      <c r="C818" s="31"/>
      <c r="D818" s="27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</row>
    <row r="819" spans="1:27" ht="13.5" customHeight="1">
      <c r="A819" s="25"/>
      <c r="B819" s="25"/>
      <c r="C819" s="31"/>
      <c r="D819" s="27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</row>
    <row r="820" spans="1:27" ht="13.5" customHeight="1">
      <c r="A820" s="25"/>
      <c r="B820" s="25"/>
      <c r="C820" s="31"/>
      <c r="D820" s="27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</row>
    <row r="821" spans="1:27" ht="13.5" customHeight="1">
      <c r="A821" s="25"/>
      <c r="B821" s="25"/>
      <c r="C821" s="31"/>
      <c r="D821" s="27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</row>
    <row r="822" spans="1:27" ht="13.5" customHeight="1">
      <c r="A822" s="25"/>
      <c r="B822" s="25"/>
      <c r="C822" s="31"/>
      <c r="D822" s="27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</row>
    <row r="823" spans="1:27" ht="13.5" customHeight="1">
      <c r="A823" s="25"/>
      <c r="B823" s="25"/>
      <c r="C823" s="31"/>
      <c r="D823" s="27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</row>
    <row r="824" spans="1:27" ht="13.5" customHeight="1">
      <c r="A824" s="25"/>
      <c r="B824" s="25"/>
      <c r="C824" s="31"/>
      <c r="D824" s="27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</row>
    <row r="825" spans="1:27" ht="13.5" customHeight="1">
      <c r="A825" s="25"/>
      <c r="B825" s="25"/>
      <c r="C825" s="31"/>
      <c r="D825" s="27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</row>
    <row r="826" spans="1:27" ht="13.5" customHeight="1">
      <c r="A826" s="25"/>
      <c r="B826" s="25"/>
      <c r="C826" s="31"/>
      <c r="D826" s="27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</row>
    <row r="827" spans="1:27" ht="13.5" customHeight="1">
      <c r="A827" s="25"/>
      <c r="B827" s="25"/>
      <c r="C827" s="31"/>
      <c r="D827" s="27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</row>
    <row r="828" spans="1:27" ht="13.5" customHeight="1">
      <c r="A828" s="25"/>
      <c r="B828" s="25"/>
      <c r="C828" s="31"/>
      <c r="D828" s="27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</row>
    <row r="829" spans="1:27" ht="13.5" customHeight="1">
      <c r="A829" s="25"/>
      <c r="B829" s="25"/>
      <c r="C829" s="31"/>
      <c r="D829" s="27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</row>
    <row r="830" spans="1:27" ht="13.5" customHeight="1">
      <c r="A830" s="25"/>
      <c r="B830" s="25"/>
      <c r="C830" s="31"/>
      <c r="D830" s="27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</row>
    <row r="831" spans="1:27" ht="13.5" customHeight="1">
      <c r="A831" s="25"/>
      <c r="B831" s="25"/>
      <c r="C831" s="31"/>
      <c r="D831" s="27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</row>
    <row r="832" spans="1:27" ht="13.5" customHeight="1">
      <c r="A832" s="25"/>
      <c r="B832" s="25"/>
      <c r="C832" s="31"/>
      <c r="D832" s="27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</row>
    <row r="833" spans="1:27" ht="13.5" customHeight="1">
      <c r="A833" s="25"/>
      <c r="B833" s="25"/>
      <c r="C833" s="31"/>
      <c r="D833" s="27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</row>
    <row r="834" spans="1:27" ht="13.5" customHeight="1">
      <c r="A834" s="25"/>
      <c r="B834" s="25"/>
      <c r="C834" s="31"/>
      <c r="D834" s="27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</row>
    <row r="835" spans="1:27" ht="13.5" customHeight="1">
      <c r="A835" s="25"/>
      <c r="B835" s="25"/>
      <c r="C835" s="31"/>
      <c r="D835" s="27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</row>
    <row r="836" spans="1:27" ht="13.5" customHeight="1">
      <c r="A836" s="25"/>
      <c r="B836" s="25"/>
      <c r="C836" s="31"/>
      <c r="D836" s="27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</row>
    <row r="837" spans="1:27" ht="13.5" customHeight="1">
      <c r="A837" s="25"/>
      <c r="B837" s="25"/>
      <c r="C837" s="31"/>
      <c r="D837" s="27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</row>
    <row r="838" spans="1:27" ht="13.5" customHeight="1">
      <c r="A838" s="25"/>
      <c r="B838" s="25"/>
      <c r="C838" s="31"/>
      <c r="D838" s="27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</row>
    <row r="839" spans="1:27" ht="13.5" customHeight="1">
      <c r="A839" s="25"/>
      <c r="B839" s="25"/>
      <c r="C839" s="31"/>
      <c r="D839" s="27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</row>
    <row r="840" spans="1:27" ht="13.5" customHeight="1">
      <c r="A840" s="25"/>
      <c r="B840" s="25"/>
      <c r="C840" s="31"/>
      <c r="D840" s="27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</row>
    <row r="841" spans="1:27" ht="13.5" customHeight="1">
      <c r="A841" s="25"/>
      <c r="B841" s="25"/>
      <c r="C841" s="31"/>
      <c r="D841" s="27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</row>
    <row r="842" spans="1:27" ht="13.5" customHeight="1">
      <c r="A842" s="25"/>
      <c r="B842" s="25"/>
      <c r="C842" s="31"/>
      <c r="D842" s="27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</row>
    <row r="843" spans="1:27" ht="13.5" customHeight="1">
      <c r="A843" s="25"/>
      <c r="B843" s="25"/>
      <c r="C843" s="31"/>
      <c r="D843" s="27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</row>
    <row r="844" spans="1:27" ht="13.5" customHeight="1">
      <c r="A844" s="25"/>
      <c r="B844" s="25"/>
      <c r="C844" s="31"/>
      <c r="D844" s="27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</row>
    <row r="845" spans="1:27" ht="13.5" customHeight="1">
      <c r="A845" s="25"/>
      <c r="B845" s="25"/>
      <c r="C845" s="31"/>
      <c r="D845" s="27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</row>
    <row r="846" spans="1:27" ht="13.5" customHeight="1">
      <c r="A846" s="25"/>
      <c r="B846" s="25"/>
      <c r="C846" s="31"/>
      <c r="D846" s="27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</row>
    <row r="847" spans="1:27" ht="13.5" customHeight="1">
      <c r="A847" s="25"/>
      <c r="B847" s="25"/>
      <c r="C847" s="31"/>
      <c r="D847" s="27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</row>
    <row r="848" spans="1:27" ht="13.5" customHeight="1">
      <c r="A848" s="25"/>
      <c r="B848" s="25"/>
      <c r="C848" s="31"/>
      <c r="D848" s="27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</row>
    <row r="849" spans="1:27" ht="13.5" customHeight="1">
      <c r="A849" s="25"/>
      <c r="B849" s="25"/>
      <c r="C849" s="31"/>
      <c r="D849" s="27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</row>
    <row r="850" spans="1:27" ht="13.5" customHeight="1">
      <c r="A850" s="25"/>
      <c r="B850" s="25"/>
      <c r="C850" s="31"/>
      <c r="D850" s="27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</row>
    <row r="851" spans="1:27" ht="13.5" customHeight="1">
      <c r="A851" s="25"/>
      <c r="B851" s="25"/>
      <c r="C851" s="31"/>
      <c r="D851" s="27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</row>
    <row r="852" spans="1:27" ht="13.5" customHeight="1">
      <c r="A852" s="25"/>
      <c r="B852" s="25"/>
      <c r="C852" s="31"/>
      <c r="D852" s="27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</row>
    <row r="853" spans="1:27" ht="13.5" customHeight="1">
      <c r="A853" s="25"/>
      <c r="B853" s="25"/>
      <c r="C853" s="31"/>
      <c r="D853" s="27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</row>
    <row r="854" spans="1:27" ht="13.5" customHeight="1">
      <c r="A854" s="25"/>
      <c r="B854" s="25"/>
      <c r="C854" s="31"/>
      <c r="D854" s="27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</row>
    <row r="855" spans="1:27" ht="13.5" customHeight="1">
      <c r="A855" s="25"/>
      <c r="B855" s="25"/>
      <c r="C855" s="31"/>
      <c r="D855" s="27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</row>
    <row r="856" spans="1:27" ht="13.5" customHeight="1">
      <c r="A856" s="25"/>
      <c r="B856" s="25"/>
      <c r="C856" s="31"/>
      <c r="D856" s="27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</row>
    <row r="857" spans="1:27" ht="13.5" customHeight="1">
      <c r="A857" s="25"/>
      <c r="B857" s="25"/>
      <c r="C857" s="31"/>
      <c r="D857" s="27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</row>
    <row r="858" spans="1:27" ht="13.5" customHeight="1">
      <c r="A858" s="25"/>
      <c r="B858" s="25"/>
      <c r="C858" s="31"/>
      <c r="D858" s="27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</row>
    <row r="859" spans="1:27" ht="13.5" customHeight="1">
      <c r="A859" s="25"/>
      <c r="B859" s="25"/>
      <c r="C859" s="31"/>
      <c r="D859" s="27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</row>
    <row r="860" spans="1:27" ht="13.5" customHeight="1">
      <c r="A860" s="25"/>
      <c r="B860" s="25"/>
      <c r="C860" s="31"/>
      <c r="D860" s="27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</row>
    <row r="861" spans="1:27" ht="13.5" customHeight="1">
      <c r="A861" s="25"/>
      <c r="B861" s="25"/>
      <c r="C861" s="31"/>
      <c r="D861" s="27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</row>
    <row r="862" spans="1:27" ht="13.5" customHeight="1">
      <c r="A862" s="25"/>
      <c r="B862" s="25"/>
      <c r="C862" s="31"/>
      <c r="D862" s="27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</row>
    <row r="863" spans="1:27" ht="13.5" customHeight="1">
      <c r="A863" s="25"/>
      <c r="B863" s="25"/>
      <c r="C863" s="31"/>
      <c r="D863" s="27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  <c r="AA863" s="25"/>
    </row>
    <row r="864" spans="1:27" ht="13.5" customHeight="1">
      <c r="A864" s="25"/>
      <c r="B864" s="25"/>
      <c r="C864" s="31"/>
      <c r="D864" s="27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  <c r="AA864" s="25"/>
    </row>
    <row r="865" spans="1:27" ht="13.5" customHeight="1">
      <c r="A865" s="25"/>
      <c r="B865" s="25"/>
      <c r="C865" s="31"/>
      <c r="D865" s="27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  <c r="AA865" s="25"/>
    </row>
    <row r="866" spans="1:27" ht="13.5" customHeight="1">
      <c r="A866" s="25"/>
      <c r="B866" s="25"/>
      <c r="C866" s="31"/>
      <c r="D866" s="27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  <c r="AA866" s="25"/>
    </row>
    <row r="867" spans="1:27" ht="13.5" customHeight="1">
      <c r="A867" s="25"/>
      <c r="B867" s="25"/>
      <c r="C867" s="31"/>
      <c r="D867" s="27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  <c r="AA867" s="25"/>
    </row>
    <row r="868" spans="1:27" ht="13.5" customHeight="1">
      <c r="A868" s="25"/>
      <c r="B868" s="25"/>
      <c r="C868" s="31"/>
      <c r="D868" s="27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  <c r="AA868" s="25"/>
    </row>
    <row r="869" spans="1:27" ht="13.5" customHeight="1">
      <c r="A869" s="25"/>
      <c r="B869" s="25"/>
      <c r="C869" s="31"/>
      <c r="D869" s="27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</row>
    <row r="870" spans="1:27" ht="13.5" customHeight="1">
      <c r="A870" s="25"/>
      <c r="B870" s="25"/>
      <c r="C870" s="31"/>
      <c r="D870" s="27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  <c r="AA870" s="25"/>
    </row>
    <row r="871" spans="1:27" ht="13.5" customHeight="1">
      <c r="A871" s="25"/>
      <c r="B871" s="25"/>
      <c r="C871" s="31"/>
      <c r="D871" s="27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  <c r="AA871" s="25"/>
    </row>
    <row r="872" spans="1:27" ht="13.5" customHeight="1">
      <c r="A872" s="25"/>
      <c r="B872" s="25"/>
      <c r="C872" s="31"/>
      <c r="D872" s="27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  <c r="AA872" s="25"/>
    </row>
    <row r="873" spans="1:27" ht="13.5" customHeight="1">
      <c r="A873" s="25"/>
      <c r="B873" s="25"/>
      <c r="C873" s="31"/>
      <c r="D873" s="27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</row>
    <row r="874" spans="1:27" ht="13.5" customHeight="1">
      <c r="A874" s="25"/>
      <c r="B874" s="25"/>
      <c r="C874" s="31"/>
      <c r="D874" s="27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  <c r="AA874" s="25"/>
    </row>
    <row r="875" spans="1:27" ht="13.5" customHeight="1">
      <c r="A875" s="25"/>
      <c r="B875" s="25"/>
      <c r="C875" s="31"/>
      <c r="D875" s="27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  <c r="AA875" s="25"/>
    </row>
    <row r="876" spans="1:27" ht="13.5" customHeight="1">
      <c r="A876" s="25"/>
      <c r="B876" s="25"/>
      <c r="C876" s="31"/>
      <c r="D876" s="27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  <c r="AA876" s="25"/>
    </row>
    <row r="877" spans="1:27" ht="13.5" customHeight="1">
      <c r="A877" s="25"/>
      <c r="B877" s="25"/>
      <c r="C877" s="31"/>
      <c r="D877" s="27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  <c r="AA877" s="25"/>
    </row>
    <row r="878" spans="1:27" ht="13.5" customHeight="1">
      <c r="A878" s="25"/>
      <c r="B878" s="25"/>
      <c r="C878" s="31"/>
      <c r="D878" s="27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  <c r="AA878" s="25"/>
    </row>
    <row r="879" spans="1:27" ht="13.5" customHeight="1">
      <c r="A879" s="25"/>
      <c r="B879" s="25"/>
      <c r="C879" s="31"/>
      <c r="D879" s="27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</row>
    <row r="880" spans="1:27" ht="13.5" customHeight="1">
      <c r="A880" s="25"/>
      <c r="B880" s="25"/>
      <c r="C880" s="31"/>
      <c r="D880" s="27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  <c r="AA880" s="25"/>
    </row>
    <row r="881" spans="1:27" ht="13.5" customHeight="1">
      <c r="A881" s="25"/>
      <c r="B881" s="25"/>
      <c r="C881" s="31"/>
      <c r="D881" s="27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  <c r="AA881" s="25"/>
    </row>
    <row r="882" spans="1:27" ht="13.5" customHeight="1">
      <c r="A882" s="25"/>
      <c r="B882" s="25"/>
      <c r="C882" s="31"/>
      <c r="D882" s="27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  <c r="AA882" s="25"/>
    </row>
    <row r="883" spans="1:27" ht="13.5" customHeight="1">
      <c r="A883" s="25"/>
      <c r="B883" s="25"/>
      <c r="C883" s="31"/>
      <c r="D883" s="27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</row>
    <row r="884" spans="1:27" ht="13.5" customHeight="1">
      <c r="A884" s="25"/>
      <c r="B884" s="25"/>
      <c r="C884" s="31"/>
      <c r="D884" s="27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  <c r="AA884" s="25"/>
    </row>
    <row r="885" spans="1:27" ht="13.5" customHeight="1">
      <c r="A885" s="25"/>
      <c r="B885" s="25"/>
      <c r="C885" s="31"/>
      <c r="D885" s="27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</row>
    <row r="886" spans="1:27" ht="13.5" customHeight="1">
      <c r="A886" s="25"/>
      <c r="B886" s="25"/>
      <c r="C886" s="31"/>
      <c r="D886" s="27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  <c r="AA886" s="25"/>
    </row>
    <row r="887" spans="1:27" ht="13.5" customHeight="1">
      <c r="A887" s="25"/>
      <c r="B887" s="25"/>
      <c r="C887" s="31"/>
      <c r="D887" s="27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</row>
    <row r="888" spans="1:27" ht="13.5" customHeight="1">
      <c r="A888" s="25"/>
      <c r="B888" s="25"/>
      <c r="C888" s="31"/>
      <c r="D888" s="27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  <c r="AA888" s="25"/>
    </row>
    <row r="889" spans="1:27" ht="13.5" customHeight="1">
      <c r="A889" s="25"/>
      <c r="B889" s="25"/>
      <c r="C889" s="31"/>
      <c r="D889" s="27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  <c r="AA889" s="25"/>
    </row>
    <row r="890" spans="1:27" ht="13.5" customHeight="1">
      <c r="A890" s="25"/>
      <c r="B890" s="25"/>
      <c r="C890" s="31"/>
      <c r="D890" s="27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  <c r="AA890" s="25"/>
    </row>
    <row r="891" spans="1:27" ht="13.5" customHeight="1">
      <c r="A891" s="25"/>
      <c r="B891" s="25"/>
      <c r="C891" s="31"/>
      <c r="D891" s="27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  <c r="AA891" s="25"/>
    </row>
    <row r="892" spans="1:27" ht="13.5" customHeight="1">
      <c r="A892" s="25"/>
      <c r="B892" s="25"/>
      <c r="C892" s="31"/>
      <c r="D892" s="27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  <c r="AA892" s="25"/>
    </row>
    <row r="893" spans="1:27" ht="13.5" customHeight="1">
      <c r="A893" s="25"/>
      <c r="B893" s="25"/>
      <c r="C893" s="31"/>
      <c r="D893" s="27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  <c r="AA893" s="25"/>
    </row>
    <row r="894" spans="1:27" ht="13.5" customHeight="1">
      <c r="A894" s="25"/>
      <c r="B894" s="25"/>
      <c r="C894" s="31"/>
      <c r="D894" s="27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  <c r="AA894" s="25"/>
    </row>
    <row r="895" spans="1:27" ht="13.5" customHeight="1">
      <c r="A895" s="25"/>
      <c r="B895" s="25"/>
      <c r="C895" s="31"/>
      <c r="D895" s="27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  <c r="AA895" s="25"/>
    </row>
    <row r="896" spans="1:27" ht="13.5" customHeight="1">
      <c r="A896" s="25"/>
      <c r="B896" s="25"/>
      <c r="C896" s="31"/>
      <c r="D896" s="27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  <c r="AA896" s="25"/>
    </row>
    <row r="897" spans="1:27" ht="13.5" customHeight="1">
      <c r="A897" s="25"/>
      <c r="B897" s="25"/>
      <c r="C897" s="31"/>
      <c r="D897" s="27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  <c r="AA897" s="25"/>
    </row>
    <row r="898" spans="1:27" ht="13.5" customHeight="1">
      <c r="A898" s="25"/>
      <c r="B898" s="25"/>
      <c r="C898" s="31"/>
      <c r="D898" s="27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  <c r="AA898" s="25"/>
    </row>
    <row r="899" spans="1:27" ht="13.5" customHeight="1">
      <c r="A899" s="25"/>
      <c r="B899" s="25"/>
      <c r="C899" s="31"/>
      <c r="D899" s="27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  <c r="AA899" s="25"/>
    </row>
    <row r="900" spans="1:27" ht="13.5" customHeight="1">
      <c r="A900" s="25"/>
      <c r="B900" s="25"/>
      <c r="C900" s="31"/>
      <c r="D900" s="27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  <c r="AA900" s="25"/>
    </row>
    <row r="901" spans="1:27" ht="13.5" customHeight="1">
      <c r="A901" s="25"/>
      <c r="B901" s="25"/>
      <c r="C901" s="31"/>
      <c r="D901" s="27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  <c r="AA901" s="25"/>
    </row>
    <row r="902" spans="1:27" ht="13.5" customHeight="1">
      <c r="A902" s="25"/>
      <c r="B902" s="25"/>
      <c r="C902" s="31"/>
      <c r="D902" s="27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  <c r="AA902" s="25"/>
    </row>
    <row r="903" spans="1:27" ht="13.5" customHeight="1">
      <c r="A903" s="25"/>
      <c r="B903" s="25"/>
      <c r="C903" s="31"/>
      <c r="D903" s="27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  <c r="AA903" s="25"/>
    </row>
    <row r="904" spans="1:27" ht="13.5" customHeight="1">
      <c r="A904" s="25"/>
      <c r="B904" s="25"/>
      <c r="C904" s="31"/>
      <c r="D904" s="27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  <c r="AA904" s="25"/>
    </row>
    <row r="905" spans="1:27" ht="13.5" customHeight="1">
      <c r="A905" s="25"/>
      <c r="B905" s="25"/>
      <c r="C905" s="31"/>
      <c r="D905" s="27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  <c r="AA905" s="25"/>
    </row>
    <row r="906" spans="1:27" ht="13.5" customHeight="1">
      <c r="A906" s="25"/>
      <c r="B906" s="25"/>
      <c r="C906" s="31"/>
      <c r="D906" s="27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  <c r="AA906" s="25"/>
    </row>
    <row r="907" spans="1:27" ht="13.5" customHeight="1">
      <c r="A907" s="25"/>
      <c r="B907" s="25"/>
      <c r="C907" s="31"/>
      <c r="D907" s="27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  <c r="AA907" s="25"/>
    </row>
    <row r="908" spans="1:27" ht="13.5" customHeight="1">
      <c r="A908" s="25"/>
      <c r="B908" s="25"/>
      <c r="C908" s="31"/>
      <c r="D908" s="27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  <c r="AA908" s="25"/>
    </row>
    <row r="909" spans="1:27" ht="13.5" customHeight="1">
      <c r="A909" s="25"/>
      <c r="B909" s="25"/>
      <c r="C909" s="31"/>
      <c r="D909" s="27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  <c r="AA909" s="25"/>
    </row>
    <row r="910" spans="1:27" ht="13.5" customHeight="1">
      <c r="A910" s="25"/>
      <c r="B910" s="25"/>
      <c r="C910" s="31"/>
      <c r="D910" s="27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  <c r="AA910" s="25"/>
    </row>
    <row r="911" spans="1:27" ht="13.5" customHeight="1">
      <c r="A911" s="25"/>
      <c r="B911" s="25"/>
      <c r="C911" s="31"/>
      <c r="D911" s="27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  <c r="AA911" s="25"/>
    </row>
    <row r="912" spans="1:27" ht="13.5" customHeight="1">
      <c r="A912" s="25"/>
      <c r="B912" s="25"/>
      <c r="C912" s="31"/>
      <c r="D912" s="27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  <c r="AA912" s="25"/>
    </row>
    <row r="913" spans="1:27" ht="13.5" customHeight="1">
      <c r="A913" s="25"/>
      <c r="B913" s="25"/>
      <c r="C913" s="31"/>
      <c r="D913" s="27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  <c r="AA913" s="25"/>
    </row>
    <row r="914" spans="1:27" ht="13.5" customHeight="1">
      <c r="A914" s="25"/>
      <c r="B914" s="25"/>
      <c r="C914" s="31"/>
      <c r="D914" s="27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  <c r="AA914" s="25"/>
    </row>
    <row r="915" spans="1:27" ht="13.5" customHeight="1">
      <c r="A915" s="25"/>
      <c r="B915" s="25"/>
      <c r="C915" s="31"/>
      <c r="D915" s="27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  <c r="AA915" s="25"/>
    </row>
    <row r="916" spans="1:27" ht="13.5" customHeight="1">
      <c r="A916" s="25"/>
      <c r="B916" s="25"/>
      <c r="C916" s="31"/>
      <c r="D916" s="27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  <c r="AA916" s="25"/>
    </row>
    <row r="917" spans="1:27" ht="13.5" customHeight="1">
      <c r="A917" s="25"/>
      <c r="B917" s="25"/>
      <c r="C917" s="31"/>
      <c r="D917" s="27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  <c r="AA917" s="25"/>
    </row>
    <row r="918" spans="1:27" ht="13.5" customHeight="1">
      <c r="A918" s="25"/>
      <c r="B918" s="25"/>
      <c r="C918" s="31"/>
      <c r="D918" s="27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  <c r="AA918" s="25"/>
    </row>
    <row r="919" spans="1:27" ht="13.5" customHeight="1">
      <c r="A919" s="25"/>
      <c r="B919" s="25"/>
      <c r="C919" s="31"/>
      <c r="D919" s="27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  <c r="AA919" s="25"/>
    </row>
    <row r="920" spans="1:27" ht="13.5" customHeight="1">
      <c r="A920" s="25"/>
      <c r="B920" s="25"/>
      <c r="C920" s="31"/>
      <c r="D920" s="27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  <c r="AA920" s="25"/>
    </row>
    <row r="921" spans="1:27" ht="13.5" customHeight="1">
      <c r="A921" s="25"/>
      <c r="B921" s="25"/>
      <c r="C921" s="31"/>
      <c r="D921" s="27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  <c r="AA921" s="25"/>
    </row>
    <row r="922" spans="1:27" ht="13.5" customHeight="1">
      <c r="A922" s="25"/>
      <c r="B922" s="25"/>
      <c r="C922" s="31"/>
      <c r="D922" s="27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  <c r="AA922" s="25"/>
    </row>
    <row r="923" spans="1:27" ht="13.5" customHeight="1">
      <c r="A923" s="25"/>
      <c r="B923" s="25"/>
      <c r="C923" s="31"/>
      <c r="D923" s="27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  <c r="AA923" s="25"/>
    </row>
    <row r="924" spans="1:27" ht="13.5" customHeight="1">
      <c r="A924" s="25"/>
      <c r="B924" s="25"/>
      <c r="C924" s="31"/>
      <c r="D924" s="27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  <c r="AA924" s="25"/>
    </row>
    <row r="925" spans="1:27" ht="13.5" customHeight="1">
      <c r="A925" s="25"/>
      <c r="B925" s="25"/>
      <c r="C925" s="31"/>
      <c r="D925" s="27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  <c r="AA925" s="25"/>
    </row>
    <row r="926" spans="1:27" ht="13.5" customHeight="1">
      <c r="A926" s="25"/>
      <c r="B926" s="25"/>
      <c r="C926" s="31"/>
      <c r="D926" s="27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  <c r="AA926" s="25"/>
    </row>
    <row r="927" spans="1:27" ht="13.5" customHeight="1">
      <c r="A927" s="25"/>
      <c r="B927" s="25"/>
      <c r="C927" s="31"/>
      <c r="D927" s="27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  <c r="AA927" s="25"/>
    </row>
    <row r="928" spans="1:27" ht="13.5" customHeight="1">
      <c r="A928" s="25"/>
      <c r="B928" s="25"/>
      <c r="C928" s="31"/>
      <c r="D928" s="27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  <c r="AA928" s="25"/>
    </row>
    <row r="929" spans="1:27" ht="13.5" customHeight="1">
      <c r="A929" s="25"/>
      <c r="B929" s="25"/>
      <c r="C929" s="31"/>
      <c r="D929" s="27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  <c r="AA929" s="25"/>
    </row>
    <row r="930" spans="1:27" ht="13.5" customHeight="1">
      <c r="A930" s="25"/>
      <c r="B930" s="25"/>
      <c r="C930" s="31"/>
      <c r="D930" s="27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  <c r="AA930" s="25"/>
    </row>
    <row r="931" spans="1:27" ht="13.5" customHeight="1">
      <c r="A931" s="25"/>
      <c r="B931" s="25"/>
      <c r="C931" s="31"/>
      <c r="D931" s="27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  <c r="AA931" s="25"/>
    </row>
    <row r="932" spans="1:27" ht="13.5" customHeight="1">
      <c r="A932" s="25"/>
      <c r="B932" s="25"/>
      <c r="C932" s="31"/>
      <c r="D932" s="27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  <c r="AA932" s="25"/>
    </row>
    <row r="933" spans="1:27" ht="13.5" customHeight="1">
      <c r="A933" s="25"/>
      <c r="B933" s="25"/>
      <c r="C933" s="31"/>
      <c r="D933" s="27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  <c r="AA933" s="25"/>
    </row>
    <row r="934" spans="1:27" ht="13.5" customHeight="1">
      <c r="A934" s="25"/>
      <c r="B934" s="25"/>
      <c r="C934" s="31"/>
      <c r="D934" s="27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  <c r="AA934" s="25"/>
    </row>
    <row r="935" spans="1:27" ht="13.5" customHeight="1">
      <c r="A935" s="25"/>
      <c r="B935" s="25"/>
      <c r="C935" s="31"/>
      <c r="D935" s="27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  <c r="AA935" s="25"/>
    </row>
    <row r="936" spans="1:27" ht="13.5" customHeight="1">
      <c r="A936" s="25"/>
      <c r="B936" s="25"/>
      <c r="C936" s="31"/>
      <c r="D936" s="27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  <c r="AA936" s="25"/>
    </row>
    <row r="937" spans="1:27" ht="13.5" customHeight="1">
      <c r="A937" s="25"/>
      <c r="B937" s="25"/>
      <c r="C937" s="31"/>
      <c r="D937" s="27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  <c r="AA937" s="25"/>
    </row>
    <row r="938" spans="1:27" ht="13.5" customHeight="1">
      <c r="A938" s="25"/>
      <c r="B938" s="25"/>
      <c r="C938" s="31"/>
      <c r="D938" s="27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  <c r="AA938" s="25"/>
    </row>
    <row r="939" spans="1:27" ht="13.5" customHeight="1">
      <c r="A939" s="25"/>
      <c r="B939" s="25"/>
      <c r="C939" s="31"/>
      <c r="D939" s="27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  <c r="AA939" s="25"/>
    </row>
    <row r="940" spans="1:27" ht="13.5" customHeight="1">
      <c r="A940" s="25"/>
      <c r="B940" s="25"/>
      <c r="C940" s="31"/>
      <c r="D940" s="27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  <c r="AA940" s="25"/>
    </row>
    <row r="941" spans="1:27" ht="13.5" customHeight="1">
      <c r="A941" s="25"/>
      <c r="B941" s="25"/>
      <c r="C941" s="31"/>
      <c r="D941" s="27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  <c r="AA941" s="25"/>
    </row>
    <row r="942" spans="1:27" ht="13.5" customHeight="1">
      <c r="A942" s="25"/>
      <c r="B942" s="25"/>
      <c r="C942" s="31"/>
      <c r="D942" s="27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  <c r="AA942" s="25"/>
    </row>
    <row r="943" spans="1:27" ht="13.5" customHeight="1">
      <c r="A943" s="25"/>
      <c r="B943" s="25"/>
      <c r="C943" s="31"/>
      <c r="D943" s="27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  <c r="AA943" s="25"/>
    </row>
    <row r="944" spans="1:27" ht="13.5" customHeight="1">
      <c r="A944" s="25"/>
      <c r="B944" s="25"/>
      <c r="C944" s="31"/>
      <c r="D944" s="27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  <c r="AA944" s="25"/>
    </row>
    <row r="945" spans="1:27" ht="13.5" customHeight="1">
      <c r="A945" s="25"/>
      <c r="B945" s="25"/>
      <c r="C945" s="31"/>
      <c r="D945" s="27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  <c r="AA945" s="25"/>
    </row>
    <row r="946" spans="1:27" ht="13.5" customHeight="1">
      <c r="A946" s="25"/>
      <c r="B946" s="25"/>
      <c r="C946" s="31"/>
      <c r="D946" s="27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  <c r="AA946" s="25"/>
    </row>
    <row r="947" spans="1:27" ht="13.5" customHeight="1">
      <c r="A947" s="25"/>
      <c r="B947" s="25"/>
      <c r="C947" s="31"/>
      <c r="D947" s="27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  <c r="AA947" s="25"/>
    </row>
    <row r="948" spans="1:27" ht="13.5" customHeight="1">
      <c r="A948" s="25"/>
      <c r="B948" s="25"/>
      <c r="C948" s="31"/>
      <c r="D948" s="27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  <c r="AA948" s="25"/>
    </row>
    <row r="949" spans="1:27" ht="13.5" customHeight="1">
      <c r="A949" s="25"/>
      <c r="B949" s="25"/>
      <c r="C949" s="31"/>
      <c r="D949" s="27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  <c r="AA949" s="25"/>
    </row>
    <row r="950" spans="1:27" ht="13.5" customHeight="1">
      <c r="A950" s="25"/>
      <c r="B950" s="25"/>
      <c r="C950" s="31"/>
      <c r="D950" s="27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  <c r="AA950" s="25"/>
    </row>
    <row r="951" spans="1:27" ht="13.5" customHeight="1">
      <c r="A951" s="25"/>
      <c r="B951" s="25"/>
      <c r="C951" s="31"/>
      <c r="D951" s="27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  <c r="AA951" s="25"/>
    </row>
    <row r="952" spans="1:27" ht="13.5" customHeight="1">
      <c r="A952" s="25"/>
      <c r="B952" s="25"/>
      <c r="C952" s="31"/>
      <c r="D952" s="27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  <c r="AA952" s="25"/>
    </row>
    <row r="953" spans="1:27" ht="13.5" customHeight="1">
      <c r="A953" s="25"/>
      <c r="B953" s="25"/>
      <c r="C953" s="31"/>
      <c r="D953" s="27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  <c r="AA953" s="25"/>
    </row>
    <row r="954" spans="1:27" ht="13.5" customHeight="1">
      <c r="A954" s="25"/>
      <c r="B954" s="25"/>
      <c r="C954" s="31"/>
      <c r="D954" s="27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  <c r="AA954" s="25"/>
    </row>
    <row r="955" spans="1:27" ht="13.5" customHeight="1">
      <c r="A955" s="25"/>
      <c r="B955" s="25"/>
      <c r="C955" s="31"/>
      <c r="D955" s="27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  <c r="AA955" s="25"/>
    </row>
    <row r="956" spans="1:27" ht="13.5" customHeight="1">
      <c r="A956" s="25"/>
      <c r="B956" s="25"/>
      <c r="C956" s="31"/>
      <c r="D956" s="27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  <c r="AA956" s="25"/>
    </row>
    <row r="957" spans="1:27" ht="13.5" customHeight="1">
      <c r="A957" s="25"/>
      <c r="B957" s="25"/>
      <c r="C957" s="31"/>
      <c r="D957" s="27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  <c r="AA957" s="25"/>
    </row>
    <row r="958" spans="1:27" ht="13.5" customHeight="1">
      <c r="A958" s="25"/>
      <c r="B958" s="25"/>
      <c r="C958" s="31"/>
      <c r="D958" s="27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  <c r="AA958" s="25"/>
    </row>
    <row r="959" spans="1:27" ht="13.5" customHeight="1">
      <c r="A959" s="25"/>
      <c r="B959" s="25"/>
      <c r="C959" s="31"/>
      <c r="D959" s="27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  <c r="AA959" s="25"/>
    </row>
    <row r="960" spans="1:27" ht="13.5" customHeight="1">
      <c r="A960" s="25"/>
      <c r="B960" s="25"/>
      <c r="C960" s="31"/>
      <c r="D960" s="27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  <c r="AA960" s="25"/>
    </row>
    <row r="961" spans="1:27" ht="13.5" customHeight="1">
      <c r="A961" s="25"/>
      <c r="B961" s="25"/>
      <c r="C961" s="31"/>
      <c r="D961" s="27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  <c r="AA961" s="25"/>
    </row>
    <row r="962" spans="1:27" ht="13.5" customHeight="1">
      <c r="A962" s="25"/>
      <c r="B962" s="25"/>
      <c r="C962" s="31"/>
      <c r="D962" s="27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  <c r="AA962" s="25"/>
    </row>
    <row r="963" spans="1:27" ht="13.5" customHeight="1">
      <c r="A963" s="25"/>
      <c r="B963" s="25"/>
      <c r="C963" s="31"/>
      <c r="D963" s="27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  <c r="AA963" s="25"/>
    </row>
    <row r="964" spans="1:27" ht="13.5" customHeight="1">
      <c r="A964" s="25"/>
      <c r="B964" s="25"/>
      <c r="C964" s="31"/>
      <c r="D964" s="27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  <c r="AA964" s="25"/>
    </row>
    <row r="965" spans="1:27" ht="13.5" customHeight="1">
      <c r="A965" s="25"/>
      <c r="B965" s="25"/>
      <c r="C965" s="31"/>
      <c r="D965" s="27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  <c r="AA965" s="25"/>
    </row>
    <row r="966" spans="1:27" ht="13.5" customHeight="1">
      <c r="A966" s="25"/>
      <c r="B966" s="25"/>
      <c r="C966" s="31"/>
      <c r="D966" s="27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  <c r="AA966" s="25"/>
    </row>
    <row r="967" spans="1:27" ht="13.5" customHeight="1">
      <c r="A967" s="25"/>
      <c r="B967" s="25"/>
      <c r="C967" s="31"/>
      <c r="D967" s="27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  <c r="AA967" s="25"/>
    </row>
    <row r="968" spans="1:27" ht="13.5" customHeight="1">
      <c r="A968" s="25"/>
      <c r="B968" s="25"/>
      <c r="C968" s="31"/>
      <c r="D968" s="27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  <c r="AA968" s="25"/>
    </row>
    <row r="969" spans="1:27" ht="13.5" customHeight="1">
      <c r="A969" s="25"/>
      <c r="B969" s="25"/>
      <c r="C969" s="31"/>
      <c r="D969" s="27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  <c r="AA969" s="25"/>
    </row>
    <row r="970" spans="1:27" ht="13.5" customHeight="1">
      <c r="A970" s="25"/>
      <c r="B970" s="25"/>
      <c r="C970" s="31"/>
      <c r="D970" s="27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  <c r="AA970" s="25"/>
    </row>
    <row r="971" spans="1:27" ht="13.5" customHeight="1">
      <c r="A971" s="25"/>
      <c r="B971" s="25"/>
      <c r="C971" s="31"/>
      <c r="D971" s="27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  <c r="AA971" s="25"/>
    </row>
    <row r="972" spans="1:27" ht="13.5" customHeight="1">
      <c r="A972" s="25"/>
      <c r="B972" s="25"/>
      <c r="C972" s="31"/>
      <c r="D972" s="27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  <c r="AA972" s="25"/>
    </row>
    <row r="973" spans="1:27" ht="13.5" customHeight="1">
      <c r="A973" s="25"/>
      <c r="B973" s="25"/>
      <c r="C973" s="31"/>
      <c r="D973" s="27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  <c r="AA973" s="25"/>
    </row>
    <row r="974" spans="1:27" ht="13.5" customHeight="1">
      <c r="A974" s="25"/>
      <c r="B974" s="25"/>
      <c r="C974" s="31"/>
      <c r="D974" s="27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  <c r="AA974" s="25"/>
    </row>
    <row r="975" spans="1:27" ht="13.5" customHeight="1">
      <c r="A975" s="25"/>
      <c r="B975" s="25"/>
      <c r="C975" s="31"/>
      <c r="D975" s="27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  <c r="AA975" s="25"/>
    </row>
    <row r="976" spans="1:27" ht="13.5" customHeight="1">
      <c r="A976" s="25"/>
      <c r="B976" s="25"/>
      <c r="C976" s="31"/>
      <c r="D976" s="27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  <c r="AA976" s="25"/>
    </row>
    <row r="977" spans="1:27" ht="13.5" customHeight="1">
      <c r="A977" s="25"/>
      <c r="B977" s="25"/>
      <c r="C977" s="31"/>
      <c r="D977" s="27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</row>
    <row r="978" spans="1:27" ht="13.5" customHeight="1">
      <c r="A978" s="25"/>
      <c r="B978" s="25"/>
      <c r="C978" s="31"/>
      <c r="D978" s="27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  <c r="AA978" s="25"/>
    </row>
    <row r="979" spans="1:27" ht="13.5" customHeight="1">
      <c r="A979" s="25"/>
      <c r="B979" s="25"/>
      <c r="C979" s="31"/>
      <c r="D979" s="27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  <c r="AA979" s="25"/>
    </row>
    <row r="980" spans="1:27" ht="13.5" customHeight="1">
      <c r="A980" s="25"/>
      <c r="B980" s="25"/>
      <c r="C980" s="31"/>
      <c r="D980" s="27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  <c r="AA980" s="25"/>
    </row>
    <row r="981" spans="1:27" ht="13.5" customHeight="1">
      <c r="A981" s="25"/>
      <c r="B981" s="25"/>
      <c r="C981" s="31"/>
      <c r="D981" s="27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</row>
    <row r="982" spans="1:27" ht="13.5" customHeight="1">
      <c r="A982" s="25"/>
      <c r="B982" s="25"/>
      <c r="C982" s="31"/>
      <c r="D982" s="27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  <c r="AA982" s="25"/>
    </row>
    <row r="983" spans="1:27" ht="13.5" customHeight="1">
      <c r="A983" s="25"/>
      <c r="B983" s="25"/>
      <c r="C983" s="31"/>
      <c r="D983" s="27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</row>
    <row r="984" spans="1:27" ht="13.5" customHeight="1">
      <c r="A984" s="25"/>
      <c r="B984" s="25"/>
      <c r="C984" s="31"/>
      <c r="D984" s="27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  <c r="AA984" s="25"/>
    </row>
    <row r="985" spans="1:27" ht="13.5" customHeight="1">
      <c r="A985" s="25"/>
      <c r="B985" s="25"/>
      <c r="C985" s="31"/>
      <c r="D985" s="27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  <c r="AA985" s="25"/>
    </row>
    <row r="986" spans="1:27" ht="13.5" customHeight="1">
      <c r="A986" s="25"/>
      <c r="B986" s="25"/>
      <c r="C986" s="31"/>
      <c r="D986" s="27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  <c r="AA986" s="25"/>
    </row>
    <row r="987" spans="1:27" ht="13.5" customHeight="1">
      <c r="A987" s="25"/>
      <c r="B987" s="25"/>
      <c r="C987" s="31"/>
      <c r="D987" s="27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</row>
    <row r="988" spans="1:27" ht="13.5" customHeight="1">
      <c r="A988" s="25"/>
      <c r="B988" s="25"/>
      <c r="C988" s="31"/>
      <c r="D988" s="27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  <c r="AA988" s="25"/>
    </row>
    <row r="989" spans="1:27" ht="13.5" customHeight="1">
      <c r="A989" s="25"/>
      <c r="B989" s="25"/>
      <c r="C989" s="31"/>
      <c r="D989" s="27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</row>
    <row r="990" spans="1:27" ht="13.5" customHeight="1">
      <c r="A990" s="25"/>
      <c r="B990" s="25"/>
      <c r="C990" s="31"/>
      <c r="D990" s="27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  <c r="AA990" s="25"/>
    </row>
    <row r="991" spans="1:27" ht="13.5" customHeight="1">
      <c r="A991" s="25"/>
      <c r="B991" s="25"/>
      <c r="C991" s="31"/>
      <c r="D991" s="27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  <c r="AA991" s="25"/>
    </row>
    <row r="992" spans="1:27" ht="13.5" customHeight="1">
      <c r="A992" s="25"/>
      <c r="B992" s="25"/>
      <c r="C992" s="31"/>
      <c r="D992" s="27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  <c r="AA992" s="25"/>
    </row>
    <row r="993" spans="1:27" ht="13.5" customHeight="1">
      <c r="A993" s="25"/>
      <c r="B993" s="25"/>
      <c r="C993" s="31"/>
      <c r="D993" s="27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  <c r="AA993" s="25"/>
    </row>
    <row r="994" spans="1:27" ht="13.5" customHeight="1">
      <c r="A994" s="25"/>
      <c r="B994" s="25"/>
      <c r="C994" s="31"/>
      <c r="D994" s="27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  <c r="AA994" s="25"/>
    </row>
    <row r="995" spans="1:27" ht="13.5" customHeight="1">
      <c r="A995" s="25"/>
      <c r="B995" s="25"/>
      <c r="C995" s="31"/>
      <c r="D995" s="27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  <c r="AA995" s="25"/>
    </row>
    <row r="996" spans="1:27" ht="13.5" customHeight="1">
      <c r="A996" s="25"/>
      <c r="B996" s="25"/>
      <c r="C996" s="31"/>
      <c r="D996" s="27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  <c r="AA996" s="25"/>
    </row>
    <row r="997" spans="1:27" ht="13.5" customHeight="1">
      <c r="A997" s="25"/>
      <c r="B997" s="25"/>
      <c r="C997" s="31"/>
      <c r="D997" s="27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  <c r="AA997" s="25"/>
    </row>
    <row r="998" spans="1:27" ht="13.5" customHeight="1">
      <c r="A998" s="25"/>
      <c r="B998" s="25"/>
      <c r="C998" s="31"/>
      <c r="D998" s="27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  <c r="AA998" s="25"/>
    </row>
    <row r="999" spans="1:27" ht="13.5" customHeight="1">
      <c r="A999" s="25"/>
      <c r="B999" s="25"/>
      <c r="C999" s="31"/>
      <c r="D999" s="27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  <c r="AA999" s="25"/>
    </row>
    <row r="1000" spans="1:27" ht="13.5" customHeight="1">
      <c r="A1000" s="25"/>
      <c r="B1000" s="25"/>
      <c r="C1000" s="31"/>
      <c r="D1000" s="27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  <c r="AA1000" s="25"/>
    </row>
  </sheetData>
  <sheetProtection sheet="1" objects="1" scenarios="1"/>
  <pageMargins left="0.7" right="0.7" top="0.75" bottom="0.75" header="0.3" footer="0.3"/>
  <pageSetup orientation="portrait"/>
  <headerFooter>
    <oddFooter>&amp;C&amp;"Helvetica Neue,Regular"&amp;12&amp;K000000&amp;P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S38"/>
  <sheetViews>
    <sheetView defaultGridColor="0" colorId="18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15.21875" defaultRowHeight="15" customHeight="1"/>
  <cols>
    <col min="1" max="1" width="27.44140625" style="34" customWidth="1"/>
    <col min="2" max="3" width="13.44140625" style="34" customWidth="1"/>
    <col min="4" max="4" width="14.21875" style="34" customWidth="1"/>
    <col min="5" max="5" width="10.88671875" style="34" customWidth="1"/>
    <col min="6" max="6" width="14.33203125" style="34" customWidth="1"/>
    <col min="7" max="7" width="12.44140625" style="34" customWidth="1"/>
    <col min="8" max="8" width="11.6640625" style="34" customWidth="1"/>
    <col min="9" max="9" width="10.44140625" style="34" customWidth="1"/>
    <col min="10" max="10" width="11.33203125" style="34" customWidth="1"/>
    <col min="11" max="11" width="10.88671875" style="34" customWidth="1"/>
    <col min="12" max="12" width="8.44140625" style="34" customWidth="1"/>
    <col min="13" max="14" width="8.21875" style="34" customWidth="1"/>
    <col min="15" max="16" width="9.21875" style="34" customWidth="1"/>
    <col min="17" max="17" width="9" style="34" customWidth="1"/>
    <col min="18" max="19" width="9.44140625" style="34" customWidth="1"/>
    <col min="20" max="20" width="9.88671875" style="34" customWidth="1"/>
    <col min="21" max="21" width="9.21875" style="34" customWidth="1"/>
    <col min="22" max="22" width="10.44140625" style="34" customWidth="1"/>
    <col min="23" max="23" width="11.44140625" style="34" customWidth="1"/>
    <col min="24" max="24" width="11.6640625" style="34" customWidth="1"/>
    <col min="25" max="29" width="10.33203125" style="34" customWidth="1"/>
    <col min="30" max="31" width="15.21875" style="34" customWidth="1"/>
    <col min="32" max="32" width="15.109375" style="34" hidden="1" customWidth="1"/>
    <col min="33" max="981" width="15.21875" style="34" customWidth="1"/>
    <col min="982" max="982" width="15.21875" style="33" customWidth="1"/>
    <col min="983" max="16384" width="15.21875" style="33"/>
  </cols>
  <sheetData>
    <row r="1" spans="1:32" s="34" customFormat="1" ht="64.5" customHeight="1">
      <c r="A1" s="35" t="s">
        <v>128</v>
      </c>
      <c r="B1" s="24" t="s">
        <v>96</v>
      </c>
      <c r="C1" s="24" t="s">
        <v>36</v>
      </c>
      <c r="D1" s="24" t="s">
        <v>34</v>
      </c>
      <c r="E1" s="24" t="s">
        <v>41</v>
      </c>
      <c r="F1" s="24" t="s">
        <v>44</v>
      </c>
      <c r="G1" s="24" t="s">
        <v>47</v>
      </c>
      <c r="H1" s="24" t="s">
        <v>49</v>
      </c>
      <c r="I1" s="24" t="s">
        <v>51</v>
      </c>
      <c r="J1" s="24" t="s">
        <v>52</v>
      </c>
      <c r="K1" s="24" t="s">
        <v>54</v>
      </c>
      <c r="L1" s="24" t="s">
        <v>57</v>
      </c>
      <c r="M1" s="24" t="s">
        <v>60</v>
      </c>
      <c r="N1" s="24" t="s">
        <v>65</v>
      </c>
      <c r="O1" s="24" t="s">
        <v>68</v>
      </c>
      <c r="P1" s="24" t="s">
        <v>69</v>
      </c>
      <c r="Q1" s="24" t="s">
        <v>63</v>
      </c>
      <c r="R1" s="24" t="s">
        <v>70</v>
      </c>
      <c r="S1" s="24" t="s">
        <v>75</v>
      </c>
      <c r="T1" s="24" t="s">
        <v>79</v>
      </c>
      <c r="U1" s="24" t="s">
        <v>82</v>
      </c>
      <c r="V1" s="24" t="s">
        <v>91</v>
      </c>
      <c r="W1" s="24" t="s">
        <v>85</v>
      </c>
      <c r="X1" s="24" t="s">
        <v>87</v>
      </c>
      <c r="Y1" s="24" t="s">
        <v>89</v>
      </c>
      <c r="Z1" s="24" t="s">
        <v>99</v>
      </c>
      <c r="AA1" s="24" t="s">
        <v>118</v>
      </c>
      <c r="AB1" s="24" t="s">
        <v>106</v>
      </c>
      <c r="AC1" s="24" t="s">
        <v>112</v>
      </c>
      <c r="AD1" s="24" t="s">
        <v>92</v>
      </c>
    </row>
    <row r="2" spans="1:32" s="34" customFormat="1" ht="13.5" customHeight="1">
      <c r="A2" s="36" t="s">
        <v>96</v>
      </c>
      <c r="B2" s="37">
        <v>0.03</v>
      </c>
      <c r="C2" s="38">
        <v>0.05</v>
      </c>
      <c r="D2" s="38">
        <v>0.05</v>
      </c>
      <c r="E2" s="38">
        <v>0.18</v>
      </c>
      <c r="F2" s="38">
        <v>0.2</v>
      </c>
      <c r="G2" s="38">
        <v>0.25</v>
      </c>
      <c r="H2" s="38">
        <v>0.2</v>
      </c>
      <c r="I2" s="38">
        <v>0.15</v>
      </c>
      <c r="J2" s="38">
        <v>0.1</v>
      </c>
      <c r="K2" s="38">
        <v>0.1</v>
      </c>
      <c r="L2" s="38">
        <v>0.1</v>
      </c>
      <c r="M2" s="38">
        <v>0.1</v>
      </c>
      <c r="N2" s="38">
        <v>0.1</v>
      </c>
      <c r="O2" s="38">
        <v>0.15</v>
      </c>
      <c r="P2" s="38">
        <v>0.1</v>
      </c>
      <c r="Q2" s="38">
        <v>0.15</v>
      </c>
      <c r="R2" s="38">
        <v>0.1</v>
      </c>
      <c r="S2" s="38">
        <v>0.1</v>
      </c>
      <c r="T2" s="38">
        <v>0.15</v>
      </c>
      <c r="U2" s="38">
        <v>0.18</v>
      </c>
      <c r="V2" s="38">
        <v>0.2</v>
      </c>
      <c r="W2" s="38">
        <v>0.15</v>
      </c>
      <c r="X2" s="38">
        <v>0.12</v>
      </c>
      <c r="Y2" s="38">
        <v>0.12</v>
      </c>
      <c r="Z2" s="38">
        <v>0.1</v>
      </c>
      <c r="AA2" s="38">
        <v>0.1</v>
      </c>
      <c r="AB2" s="38">
        <v>0.1</v>
      </c>
      <c r="AC2" s="38">
        <v>0.05</v>
      </c>
      <c r="AD2" s="38">
        <v>0.05</v>
      </c>
      <c r="AF2" s="39">
        <v>2</v>
      </c>
    </row>
    <row r="3" spans="1:32" s="34" customFormat="1" ht="13.5" customHeight="1">
      <c r="A3" s="36" t="s">
        <v>36</v>
      </c>
      <c r="B3" s="38">
        <v>0.05</v>
      </c>
      <c r="C3" s="37">
        <v>7.0000000000000007E-2</v>
      </c>
      <c r="D3" s="38">
        <v>0.13</v>
      </c>
      <c r="E3" s="38">
        <v>0.22</v>
      </c>
      <c r="F3" s="38">
        <v>0.28000000000000003</v>
      </c>
      <c r="G3" s="38">
        <v>0.3</v>
      </c>
      <c r="H3" s="38">
        <v>0.27</v>
      </c>
      <c r="I3" s="38">
        <v>0.17</v>
      </c>
      <c r="J3" s="38">
        <v>0.16</v>
      </c>
      <c r="K3" s="38">
        <v>0.17</v>
      </c>
      <c r="L3" s="38">
        <v>0.17</v>
      </c>
      <c r="M3" s="38">
        <v>0.17</v>
      </c>
      <c r="N3" s="38">
        <v>0.17</v>
      </c>
      <c r="O3" s="38">
        <v>0.21</v>
      </c>
      <c r="P3" s="38">
        <v>0.17</v>
      </c>
      <c r="Q3" s="38">
        <v>0.2</v>
      </c>
      <c r="R3" s="38">
        <v>0.17</v>
      </c>
      <c r="S3" s="38">
        <v>0.18</v>
      </c>
      <c r="T3" s="38">
        <v>0.22</v>
      </c>
      <c r="U3" s="38">
        <v>0.25</v>
      </c>
      <c r="V3" s="38">
        <v>0.26</v>
      </c>
      <c r="W3" s="38">
        <v>0.2</v>
      </c>
      <c r="X3" s="38">
        <v>0.17</v>
      </c>
      <c r="Y3" s="38">
        <v>0.17</v>
      </c>
      <c r="Z3" s="38">
        <v>0.16</v>
      </c>
      <c r="AA3" s="38">
        <v>0.16</v>
      </c>
      <c r="AB3" s="38">
        <v>0.16</v>
      </c>
      <c r="AC3" s="38">
        <v>7.0000000000000007E-2</v>
      </c>
      <c r="AD3" s="38">
        <v>7.0000000000000007E-2</v>
      </c>
      <c r="AF3" s="39">
        <v>3</v>
      </c>
    </row>
    <row r="4" spans="1:32" s="34" customFormat="1" ht="13.5" customHeight="1">
      <c r="A4" s="36" t="s">
        <v>34</v>
      </c>
      <c r="B4" s="38">
        <v>7.0000000000000007E-2</v>
      </c>
      <c r="C4" s="38">
        <v>0.14000000000000001</v>
      </c>
      <c r="D4" s="37">
        <v>0.09</v>
      </c>
      <c r="E4" s="38">
        <v>0.23</v>
      </c>
      <c r="F4" s="38">
        <v>0.28999999999999998</v>
      </c>
      <c r="G4" s="38">
        <v>0.26</v>
      </c>
      <c r="H4" s="38">
        <v>0.28000000000000003</v>
      </c>
      <c r="I4" s="38">
        <v>0.18</v>
      </c>
      <c r="J4" s="38">
        <v>0.17</v>
      </c>
      <c r="K4" s="38">
        <v>0.18</v>
      </c>
      <c r="L4" s="38">
        <v>0.18</v>
      </c>
      <c r="M4" s="38">
        <v>0.18</v>
      </c>
      <c r="N4" s="38">
        <v>0.18</v>
      </c>
      <c r="O4" s="38">
        <v>0.22</v>
      </c>
      <c r="P4" s="38">
        <v>0.21</v>
      </c>
      <c r="Q4" s="38">
        <v>0.21</v>
      </c>
      <c r="R4" s="38">
        <v>0.18</v>
      </c>
      <c r="S4" s="38">
        <v>0.19</v>
      </c>
      <c r="T4" s="38">
        <v>0.23</v>
      </c>
      <c r="U4" s="38">
        <v>0.26</v>
      </c>
      <c r="V4" s="38">
        <v>0.27</v>
      </c>
      <c r="W4" s="38">
        <v>0.27</v>
      </c>
      <c r="X4" s="38">
        <v>0.18</v>
      </c>
      <c r="Y4" s="38">
        <v>0.18</v>
      </c>
      <c r="Z4" s="38">
        <v>0.17</v>
      </c>
      <c r="AA4" s="38">
        <v>0.17</v>
      </c>
      <c r="AB4" s="38">
        <v>0.17</v>
      </c>
      <c r="AC4" s="38">
        <v>0.14000000000000001</v>
      </c>
      <c r="AD4" s="38">
        <v>0.09</v>
      </c>
      <c r="AF4" s="39">
        <v>4</v>
      </c>
    </row>
    <row r="5" spans="1:32" s="34" customFormat="1" ht="13.5" customHeight="1">
      <c r="A5" s="36" t="s">
        <v>41</v>
      </c>
      <c r="B5" s="40" t="s">
        <v>129</v>
      </c>
      <c r="C5" s="38">
        <v>0.16</v>
      </c>
      <c r="D5" s="38">
        <v>0.19</v>
      </c>
      <c r="E5" s="37">
        <v>0.35</v>
      </c>
      <c r="F5" s="38">
        <v>0.37</v>
      </c>
      <c r="G5" s="38">
        <v>0.53</v>
      </c>
      <c r="H5" s="38">
        <v>0.49</v>
      </c>
      <c r="I5" s="38">
        <v>0.26</v>
      </c>
      <c r="J5" s="38">
        <v>0.22</v>
      </c>
      <c r="K5" s="38">
        <v>0.32</v>
      </c>
      <c r="L5" s="38">
        <v>0.38</v>
      </c>
      <c r="M5" s="38">
        <v>0.32</v>
      </c>
      <c r="N5" s="38">
        <v>0.33</v>
      </c>
      <c r="O5" s="38">
        <v>0.4</v>
      </c>
      <c r="P5" s="38">
        <v>0.36</v>
      </c>
      <c r="Q5" s="38">
        <v>0.35</v>
      </c>
      <c r="R5" s="38">
        <v>0.38</v>
      </c>
      <c r="S5" s="38">
        <v>0.44</v>
      </c>
      <c r="T5" s="38">
        <v>0.49</v>
      </c>
      <c r="U5" s="38">
        <v>0.47</v>
      </c>
      <c r="V5" s="38">
        <v>0.48</v>
      </c>
      <c r="W5" s="38">
        <v>0.48</v>
      </c>
      <c r="X5" s="38">
        <v>0.26</v>
      </c>
      <c r="Y5" s="38">
        <v>0.32</v>
      </c>
      <c r="Z5" s="38">
        <v>0.22</v>
      </c>
      <c r="AA5" s="38">
        <v>0.22</v>
      </c>
      <c r="AB5" s="38">
        <v>0.22</v>
      </c>
      <c r="AC5" s="38">
        <v>0.16</v>
      </c>
      <c r="AD5" s="38">
        <v>0.12</v>
      </c>
      <c r="AF5" s="39">
        <v>5</v>
      </c>
    </row>
    <row r="6" spans="1:32" s="34" customFormat="1" ht="13.5" customHeight="1">
      <c r="A6" s="36" t="s">
        <v>44</v>
      </c>
      <c r="B6" s="38">
        <v>0.13</v>
      </c>
      <c r="C6" s="38">
        <v>0.2</v>
      </c>
      <c r="D6" s="38">
        <v>0.23</v>
      </c>
      <c r="E6" s="38">
        <v>0.38</v>
      </c>
      <c r="F6" s="37">
        <v>0</v>
      </c>
      <c r="G6" s="38">
        <v>0.76</v>
      </c>
      <c r="H6" s="38">
        <v>0.55000000000000004</v>
      </c>
      <c r="I6" s="38">
        <v>0.27</v>
      </c>
      <c r="J6" s="38">
        <v>0.22</v>
      </c>
      <c r="K6" s="38">
        <v>0.44</v>
      </c>
      <c r="L6" s="38">
        <v>0.5</v>
      </c>
      <c r="M6" s="38">
        <v>0.44</v>
      </c>
      <c r="N6" s="38">
        <v>0.45</v>
      </c>
      <c r="O6" s="38">
        <v>0.61</v>
      </c>
      <c r="P6" s="38">
        <v>0.53</v>
      </c>
      <c r="Q6" s="38">
        <v>0.47</v>
      </c>
      <c r="R6" s="38">
        <v>0.5</v>
      </c>
      <c r="S6" s="38">
        <v>0.56000000000000005</v>
      </c>
      <c r="T6" s="38">
        <v>0.61</v>
      </c>
      <c r="U6" s="38">
        <v>0.59</v>
      </c>
      <c r="V6" s="38">
        <v>0.6</v>
      </c>
      <c r="W6" s="38">
        <v>0.6</v>
      </c>
      <c r="X6" s="38">
        <v>0.27</v>
      </c>
      <c r="Y6" s="38">
        <v>0.39</v>
      </c>
      <c r="Z6" s="38">
        <v>0.22</v>
      </c>
      <c r="AA6" s="38">
        <v>0.22</v>
      </c>
      <c r="AB6" s="38">
        <v>0.22</v>
      </c>
      <c r="AC6" s="38">
        <v>0.2</v>
      </c>
      <c r="AD6" s="38">
        <v>0.15</v>
      </c>
      <c r="AF6" s="39">
        <v>6</v>
      </c>
    </row>
    <row r="7" spans="1:32" s="34" customFormat="1" ht="13.5" customHeight="1">
      <c r="A7" s="36" t="s">
        <v>47</v>
      </c>
      <c r="B7" s="38">
        <v>0.15</v>
      </c>
      <c r="C7" s="38">
        <v>0.21</v>
      </c>
      <c r="D7" s="38">
        <v>0.24</v>
      </c>
      <c r="E7" s="38">
        <v>0.43</v>
      </c>
      <c r="F7" s="38">
        <v>0.63</v>
      </c>
      <c r="G7" s="37">
        <v>0</v>
      </c>
      <c r="H7" s="38">
        <v>0.73</v>
      </c>
      <c r="I7" s="38">
        <v>0.31</v>
      </c>
      <c r="J7" s="38">
        <v>0.28000000000000003</v>
      </c>
      <c r="K7" s="38">
        <v>0.67</v>
      </c>
      <c r="L7" s="38">
        <v>0.73</v>
      </c>
      <c r="M7" s="38">
        <v>0.67</v>
      </c>
      <c r="N7" s="38">
        <v>0.67</v>
      </c>
      <c r="O7" s="38">
        <v>0.73</v>
      </c>
      <c r="P7" s="38">
        <v>0.7</v>
      </c>
      <c r="Q7" s="38">
        <v>0.7</v>
      </c>
      <c r="R7" s="38">
        <v>0.73</v>
      </c>
      <c r="S7" s="38">
        <v>0.79</v>
      </c>
      <c r="T7" s="38">
        <v>0.95</v>
      </c>
      <c r="U7" s="38">
        <v>0.65</v>
      </c>
      <c r="V7" s="38">
        <v>0.66</v>
      </c>
      <c r="W7" s="38">
        <v>0.48</v>
      </c>
      <c r="X7" s="38">
        <v>0.26</v>
      </c>
      <c r="Y7" s="38">
        <v>0.39</v>
      </c>
      <c r="Z7" s="38">
        <v>0.28000000000000003</v>
      </c>
      <c r="AA7" s="38">
        <v>0.28000000000000003</v>
      </c>
      <c r="AB7" s="38">
        <v>0.28000000000000003</v>
      </c>
      <c r="AC7" s="38">
        <v>0.21</v>
      </c>
      <c r="AD7" s="38">
        <v>0.17</v>
      </c>
      <c r="AF7" s="39">
        <v>7</v>
      </c>
    </row>
    <row r="8" spans="1:32" s="34" customFormat="1" ht="13.5" customHeight="1">
      <c r="A8" s="36" t="s">
        <v>49</v>
      </c>
      <c r="B8" s="38">
        <v>0.16</v>
      </c>
      <c r="C8" s="38">
        <v>0.21</v>
      </c>
      <c r="D8" s="38">
        <v>0.25</v>
      </c>
      <c r="E8" s="38">
        <v>0.44</v>
      </c>
      <c r="F8" s="38">
        <v>0.36</v>
      </c>
      <c r="G8" s="38">
        <v>0.59</v>
      </c>
      <c r="H8" s="37">
        <v>0</v>
      </c>
      <c r="I8" s="38">
        <v>0.26</v>
      </c>
      <c r="J8" s="38">
        <v>0.22</v>
      </c>
      <c r="K8" s="38">
        <v>0.39</v>
      </c>
      <c r="L8" s="38">
        <v>0.45</v>
      </c>
      <c r="M8" s="38">
        <v>0.39</v>
      </c>
      <c r="N8" s="38">
        <v>0.39</v>
      </c>
      <c r="O8" s="38">
        <v>0.8</v>
      </c>
      <c r="P8" s="38">
        <v>0.8</v>
      </c>
      <c r="Q8" s="38">
        <v>0.42</v>
      </c>
      <c r="R8" s="38">
        <v>0.55000000000000004</v>
      </c>
      <c r="S8" s="38">
        <v>0.51</v>
      </c>
      <c r="T8" s="38">
        <v>0.55000000000000004</v>
      </c>
      <c r="U8" s="38">
        <v>0.48</v>
      </c>
      <c r="V8" s="38">
        <v>0.49</v>
      </c>
      <c r="W8" s="38">
        <v>0.48</v>
      </c>
      <c r="X8" s="38">
        <v>0.26</v>
      </c>
      <c r="Y8" s="38">
        <v>0.39</v>
      </c>
      <c r="Z8" s="38">
        <v>0.22</v>
      </c>
      <c r="AA8" s="38">
        <v>0.22</v>
      </c>
      <c r="AB8" s="38">
        <v>0.22</v>
      </c>
      <c r="AC8" s="38">
        <v>0.21</v>
      </c>
      <c r="AD8" s="38">
        <v>0.18</v>
      </c>
      <c r="AF8" s="39">
        <v>8</v>
      </c>
    </row>
    <row r="9" spans="1:32" s="34" customFormat="1" ht="13.5" customHeight="1">
      <c r="A9" s="36" t="s">
        <v>51</v>
      </c>
      <c r="B9" s="38">
        <v>0.14000000000000001</v>
      </c>
      <c r="C9" s="38">
        <v>0.16</v>
      </c>
      <c r="D9" s="38">
        <v>0.2</v>
      </c>
      <c r="E9" s="38">
        <v>0.25</v>
      </c>
      <c r="F9" s="38">
        <v>0.26</v>
      </c>
      <c r="G9" s="38">
        <v>0.31</v>
      </c>
      <c r="H9" s="38">
        <v>0.25</v>
      </c>
      <c r="I9" s="37">
        <v>0</v>
      </c>
      <c r="J9" s="38">
        <v>0.13</v>
      </c>
      <c r="K9" s="38">
        <v>0.26</v>
      </c>
      <c r="L9" s="38">
        <v>0.32</v>
      </c>
      <c r="M9" s="38">
        <v>0.26</v>
      </c>
      <c r="N9" s="38">
        <v>0.26</v>
      </c>
      <c r="O9" s="38">
        <v>0.33</v>
      </c>
      <c r="P9" s="38">
        <v>0.28000000000000003</v>
      </c>
      <c r="Q9" s="38">
        <v>0.28999999999999998</v>
      </c>
      <c r="R9" s="38">
        <v>0.32</v>
      </c>
      <c r="S9" s="38">
        <v>0.38</v>
      </c>
      <c r="T9" s="38">
        <v>0.42</v>
      </c>
      <c r="U9" s="38">
        <v>0.31</v>
      </c>
      <c r="V9" s="38">
        <v>0.32</v>
      </c>
      <c r="W9" s="38">
        <v>0.31</v>
      </c>
      <c r="X9" s="38">
        <v>0.21</v>
      </c>
      <c r="Y9" s="38">
        <v>0.23</v>
      </c>
      <c r="Z9" s="38">
        <v>0.13</v>
      </c>
      <c r="AA9" s="38">
        <v>0.13</v>
      </c>
      <c r="AB9" s="38">
        <v>0.13</v>
      </c>
      <c r="AC9" s="38">
        <v>0.16</v>
      </c>
      <c r="AD9" s="38">
        <v>0.16</v>
      </c>
      <c r="AF9" s="39">
        <v>9</v>
      </c>
    </row>
    <row r="10" spans="1:32" s="34" customFormat="1" ht="13.5" customHeight="1">
      <c r="A10" s="36" t="s">
        <v>52</v>
      </c>
      <c r="B10" s="38">
        <v>0.08</v>
      </c>
      <c r="C10" s="38">
        <v>0.14000000000000001</v>
      </c>
      <c r="D10" s="38">
        <v>0.16</v>
      </c>
      <c r="E10" s="38">
        <v>0.18</v>
      </c>
      <c r="F10" s="38">
        <v>0.19</v>
      </c>
      <c r="G10" s="38">
        <v>0.24</v>
      </c>
      <c r="H10" s="38">
        <v>0.21</v>
      </c>
      <c r="I10" s="38">
        <v>0.14000000000000001</v>
      </c>
      <c r="J10" s="37">
        <v>0</v>
      </c>
      <c r="K10" s="38">
        <v>0.17</v>
      </c>
      <c r="L10" s="38">
        <v>0.21</v>
      </c>
      <c r="M10" s="38">
        <v>0.17</v>
      </c>
      <c r="N10" s="38">
        <v>0.18</v>
      </c>
      <c r="O10" s="38">
        <v>0.11</v>
      </c>
      <c r="P10" s="38">
        <v>0.08</v>
      </c>
      <c r="Q10" s="38">
        <v>0.2</v>
      </c>
      <c r="R10" s="38">
        <v>0.21</v>
      </c>
      <c r="S10" s="38">
        <v>0.27</v>
      </c>
      <c r="T10" s="38">
        <v>0.31</v>
      </c>
      <c r="U10" s="38">
        <v>0.24</v>
      </c>
      <c r="V10" s="38">
        <v>0.25</v>
      </c>
      <c r="W10" s="38">
        <v>0.24</v>
      </c>
      <c r="X10" s="38">
        <v>0.14000000000000001</v>
      </c>
      <c r="Y10" s="38">
        <v>0.17</v>
      </c>
      <c r="Z10" s="38">
        <v>0.13</v>
      </c>
      <c r="AA10" s="38">
        <v>0.13</v>
      </c>
      <c r="AB10" s="38">
        <v>7.0000000000000007E-2</v>
      </c>
      <c r="AC10" s="38">
        <v>0.14000000000000001</v>
      </c>
      <c r="AD10" s="38">
        <v>0.1</v>
      </c>
      <c r="AF10" s="39">
        <v>10</v>
      </c>
    </row>
    <row r="11" spans="1:32" s="34" customFormat="1" ht="13.5" customHeight="1">
      <c r="A11" s="36" t="s">
        <v>54</v>
      </c>
      <c r="B11" s="38">
        <v>0.1</v>
      </c>
      <c r="C11" s="38">
        <v>0.17</v>
      </c>
      <c r="D11" s="38">
        <v>0.21</v>
      </c>
      <c r="E11" s="38">
        <v>0.26</v>
      </c>
      <c r="F11" s="38">
        <v>0.25</v>
      </c>
      <c r="G11" s="38">
        <v>0.43</v>
      </c>
      <c r="H11" s="38">
        <v>0.23</v>
      </c>
      <c r="I11" s="38">
        <v>0.21</v>
      </c>
      <c r="J11" s="38">
        <v>0.18</v>
      </c>
      <c r="K11" s="37">
        <v>0.18</v>
      </c>
      <c r="L11" s="38">
        <v>0.24</v>
      </c>
      <c r="M11" s="38">
        <v>0.18</v>
      </c>
      <c r="N11" s="38">
        <v>0.18</v>
      </c>
      <c r="O11" s="38">
        <v>0.26</v>
      </c>
      <c r="P11" s="38">
        <v>0.22</v>
      </c>
      <c r="Q11" s="38">
        <v>0.21</v>
      </c>
      <c r="R11" s="38">
        <v>0.24</v>
      </c>
      <c r="S11" s="38">
        <v>0.3</v>
      </c>
      <c r="T11" s="38">
        <v>0.34</v>
      </c>
      <c r="U11" s="38">
        <v>0.27</v>
      </c>
      <c r="V11" s="38">
        <v>0.27</v>
      </c>
      <c r="W11" s="38">
        <v>0.27</v>
      </c>
      <c r="X11" s="38">
        <v>0.18</v>
      </c>
      <c r="Y11" s="38">
        <v>0.18</v>
      </c>
      <c r="Z11" s="38">
        <v>0</v>
      </c>
      <c r="AA11" s="38">
        <v>0</v>
      </c>
      <c r="AB11" s="38">
        <v>0.18</v>
      </c>
      <c r="AC11" s="38">
        <v>0.17</v>
      </c>
      <c r="AD11" s="38">
        <v>0.12</v>
      </c>
      <c r="AF11" s="39">
        <v>11</v>
      </c>
    </row>
    <row r="12" spans="1:32" s="34" customFormat="1" ht="13.5" customHeight="1">
      <c r="A12" s="36" t="s">
        <v>57</v>
      </c>
      <c r="B12" s="38">
        <v>0.1</v>
      </c>
      <c r="C12" s="38">
        <v>0.23</v>
      </c>
      <c r="D12" s="38">
        <v>0.27</v>
      </c>
      <c r="E12" s="38">
        <v>0.32</v>
      </c>
      <c r="F12" s="38">
        <v>0.31</v>
      </c>
      <c r="G12" s="38">
        <v>0.49</v>
      </c>
      <c r="H12" s="38">
        <v>0.28999999999999998</v>
      </c>
      <c r="I12" s="38">
        <v>0.27</v>
      </c>
      <c r="J12" s="38">
        <v>0.24</v>
      </c>
      <c r="K12" s="38">
        <v>0.24</v>
      </c>
      <c r="L12" s="37">
        <v>0.3</v>
      </c>
      <c r="M12" s="38">
        <v>0.24</v>
      </c>
      <c r="N12" s="38">
        <v>0.24</v>
      </c>
      <c r="O12" s="38">
        <v>0.32</v>
      </c>
      <c r="P12" s="38">
        <v>0.28000000000000003</v>
      </c>
      <c r="Q12" s="38">
        <v>0.27</v>
      </c>
      <c r="R12" s="38">
        <v>0.3</v>
      </c>
      <c r="S12" s="38">
        <v>0.36</v>
      </c>
      <c r="T12" s="38">
        <v>0.4</v>
      </c>
      <c r="U12" s="38">
        <v>0.33</v>
      </c>
      <c r="V12" s="38">
        <v>0.33</v>
      </c>
      <c r="W12" s="38">
        <v>0.33</v>
      </c>
      <c r="X12" s="38">
        <v>0.24</v>
      </c>
      <c r="Y12" s="38">
        <v>0.27</v>
      </c>
      <c r="Z12" s="38">
        <v>0</v>
      </c>
      <c r="AA12" s="38">
        <v>0</v>
      </c>
      <c r="AB12" s="38">
        <v>0.24</v>
      </c>
      <c r="AC12" s="38">
        <v>0.23</v>
      </c>
      <c r="AD12" s="38">
        <v>0.12</v>
      </c>
      <c r="AF12" s="39">
        <v>12</v>
      </c>
    </row>
    <row r="13" spans="1:32" s="34" customFormat="1" ht="13.5" customHeight="1">
      <c r="A13" s="36" t="s">
        <v>60</v>
      </c>
      <c r="B13" s="38">
        <v>0.1</v>
      </c>
      <c r="C13" s="38">
        <v>0.18</v>
      </c>
      <c r="D13" s="38">
        <v>0.21</v>
      </c>
      <c r="E13" s="38">
        <v>0.27</v>
      </c>
      <c r="F13" s="38">
        <v>0.25</v>
      </c>
      <c r="G13" s="38">
        <v>0.43</v>
      </c>
      <c r="H13" s="38">
        <v>0.23</v>
      </c>
      <c r="I13" s="38">
        <v>0.21</v>
      </c>
      <c r="J13" s="38">
        <v>0.18</v>
      </c>
      <c r="K13" s="38">
        <v>0.18</v>
      </c>
      <c r="L13" s="38">
        <v>0.24</v>
      </c>
      <c r="M13" s="37">
        <v>0.18</v>
      </c>
      <c r="N13" s="38">
        <v>0.18</v>
      </c>
      <c r="O13" s="38">
        <v>0.26</v>
      </c>
      <c r="P13" s="38">
        <v>0.22</v>
      </c>
      <c r="Q13" s="38">
        <v>0.21</v>
      </c>
      <c r="R13" s="38">
        <v>0.24</v>
      </c>
      <c r="S13" s="38">
        <v>0.3</v>
      </c>
      <c r="T13" s="38">
        <v>0.34</v>
      </c>
      <c r="U13" s="38">
        <v>0.27</v>
      </c>
      <c r="V13" s="38">
        <v>0.27</v>
      </c>
      <c r="W13" s="38">
        <v>0.27</v>
      </c>
      <c r="X13" s="38">
        <v>0.18</v>
      </c>
      <c r="Y13" s="38">
        <v>0.18</v>
      </c>
      <c r="Z13" s="38">
        <v>0</v>
      </c>
      <c r="AA13" s="38">
        <v>0</v>
      </c>
      <c r="AB13" s="38">
        <v>0.18</v>
      </c>
      <c r="AC13" s="38">
        <v>0.18</v>
      </c>
      <c r="AD13" s="38">
        <v>0.12</v>
      </c>
      <c r="AF13" s="39">
        <v>13</v>
      </c>
    </row>
    <row r="14" spans="1:32" s="34" customFormat="1" ht="13.5" customHeight="1">
      <c r="A14" s="36" t="s">
        <v>65</v>
      </c>
      <c r="B14" s="38">
        <v>0.1</v>
      </c>
      <c r="C14" s="38">
        <v>0.18</v>
      </c>
      <c r="D14" s="38">
        <v>0.21</v>
      </c>
      <c r="E14" s="38">
        <v>0.27</v>
      </c>
      <c r="F14" s="38">
        <v>0.25</v>
      </c>
      <c r="G14" s="38">
        <v>0.44</v>
      </c>
      <c r="H14" s="38">
        <v>0.23</v>
      </c>
      <c r="I14" s="38">
        <v>0.21</v>
      </c>
      <c r="J14" s="38">
        <v>0.19</v>
      </c>
      <c r="K14" s="38">
        <v>0.18</v>
      </c>
      <c r="L14" s="38">
        <v>0.24</v>
      </c>
      <c r="M14" s="38">
        <v>0.18</v>
      </c>
      <c r="N14" s="37">
        <v>0.19</v>
      </c>
      <c r="O14" s="38">
        <v>0.27</v>
      </c>
      <c r="P14" s="38">
        <v>0.23</v>
      </c>
      <c r="Q14" s="38">
        <v>0.21</v>
      </c>
      <c r="R14" s="38">
        <v>0.24</v>
      </c>
      <c r="S14" s="38">
        <v>0.3</v>
      </c>
      <c r="T14" s="38">
        <v>0.35</v>
      </c>
      <c r="U14" s="38">
        <v>0.27</v>
      </c>
      <c r="V14" s="38">
        <v>0.28000000000000003</v>
      </c>
      <c r="W14" s="38">
        <v>0.27</v>
      </c>
      <c r="X14" s="38">
        <v>0.18</v>
      </c>
      <c r="Y14" s="38">
        <v>0.18</v>
      </c>
      <c r="Z14" s="38">
        <v>0</v>
      </c>
      <c r="AA14" s="38">
        <v>0</v>
      </c>
      <c r="AB14" s="38">
        <v>0.19</v>
      </c>
      <c r="AC14" s="38">
        <v>0.18</v>
      </c>
      <c r="AD14" s="38">
        <v>0.12</v>
      </c>
      <c r="AF14" s="39">
        <v>14</v>
      </c>
    </row>
    <row r="15" spans="1:32" s="34" customFormat="1" ht="13.5" customHeight="1">
      <c r="A15" s="36" t="s">
        <v>68</v>
      </c>
      <c r="B15" s="38">
        <v>0.1</v>
      </c>
      <c r="C15" s="38">
        <v>0.25</v>
      </c>
      <c r="D15" s="38">
        <v>0.28000000000000003</v>
      </c>
      <c r="E15" s="38">
        <v>0.34</v>
      </c>
      <c r="F15" s="38">
        <v>0.33</v>
      </c>
      <c r="G15" s="38">
        <v>0.55000000000000004</v>
      </c>
      <c r="H15" s="38">
        <v>0.34</v>
      </c>
      <c r="I15" s="38">
        <v>0.32</v>
      </c>
      <c r="J15" s="38">
        <v>0.14000000000000001</v>
      </c>
      <c r="K15" s="38">
        <v>0.28000000000000003</v>
      </c>
      <c r="L15" s="38">
        <v>0.34</v>
      </c>
      <c r="M15" s="38">
        <v>0.28000000000000003</v>
      </c>
      <c r="N15" s="38">
        <v>0.28999999999999998</v>
      </c>
      <c r="O15" s="37">
        <v>0.35</v>
      </c>
      <c r="P15" s="38">
        <v>0.32</v>
      </c>
      <c r="Q15" s="38">
        <v>0.31</v>
      </c>
      <c r="R15" s="38">
        <v>0.34</v>
      </c>
      <c r="S15" s="38">
        <v>0.4</v>
      </c>
      <c r="T15" s="38">
        <v>0.45</v>
      </c>
      <c r="U15" s="38">
        <v>0.38</v>
      </c>
      <c r="V15" s="38">
        <v>0.34</v>
      </c>
      <c r="W15" s="38">
        <v>0.34</v>
      </c>
      <c r="X15" s="38">
        <v>0.28999999999999998</v>
      </c>
      <c r="Y15" s="38">
        <v>0.31</v>
      </c>
      <c r="Z15" s="38">
        <v>0</v>
      </c>
      <c r="AA15" s="38">
        <v>0</v>
      </c>
      <c r="AB15" s="38">
        <v>0.14000000000000001</v>
      </c>
      <c r="AC15" s="38">
        <v>0.25</v>
      </c>
      <c r="AD15" s="38">
        <v>0.12</v>
      </c>
      <c r="AF15" s="39">
        <v>15</v>
      </c>
    </row>
    <row r="16" spans="1:32" s="34" customFormat="1" ht="13.5" customHeight="1">
      <c r="A16" s="36" t="s">
        <v>69</v>
      </c>
      <c r="B16" s="38">
        <v>0.1</v>
      </c>
      <c r="C16" s="38">
        <v>0.21</v>
      </c>
      <c r="D16" s="38">
        <v>0.25</v>
      </c>
      <c r="E16" s="38">
        <v>0.3</v>
      </c>
      <c r="F16" s="38">
        <v>0.28999999999999998</v>
      </c>
      <c r="G16" s="38">
        <v>0.5</v>
      </c>
      <c r="H16" s="38">
        <v>0.3</v>
      </c>
      <c r="I16" s="38">
        <v>0.28000000000000003</v>
      </c>
      <c r="J16" s="38">
        <v>0.11</v>
      </c>
      <c r="K16" s="38">
        <v>0.25</v>
      </c>
      <c r="L16" s="38">
        <v>0.31</v>
      </c>
      <c r="M16" s="38">
        <v>0.25</v>
      </c>
      <c r="N16" s="38">
        <v>0.25</v>
      </c>
      <c r="O16" s="38">
        <v>0.32</v>
      </c>
      <c r="P16" s="37">
        <v>0.28000000000000003</v>
      </c>
      <c r="Q16" s="38">
        <v>0.28000000000000003</v>
      </c>
      <c r="R16" s="38">
        <v>0.31</v>
      </c>
      <c r="S16" s="38">
        <v>0.37</v>
      </c>
      <c r="T16" s="38">
        <v>0.41</v>
      </c>
      <c r="U16" s="38">
        <v>0.33</v>
      </c>
      <c r="V16" s="38">
        <v>0.34</v>
      </c>
      <c r="W16" s="38">
        <v>0.34</v>
      </c>
      <c r="X16" s="38">
        <v>0.25</v>
      </c>
      <c r="Y16" s="38">
        <v>0.27</v>
      </c>
      <c r="Z16" s="38">
        <v>0</v>
      </c>
      <c r="AA16" s="38">
        <v>0</v>
      </c>
      <c r="AB16" s="38">
        <v>0.11</v>
      </c>
      <c r="AC16" s="38">
        <v>0.21</v>
      </c>
      <c r="AD16" s="38">
        <v>0.12</v>
      </c>
      <c r="AF16" s="39">
        <v>16</v>
      </c>
    </row>
    <row r="17" spans="1:981" s="34" customFormat="1" ht="13.5" customHeight="1">
      <c r="A17" s="36" t="s">
        <v>63</v>
      </c>
      <c r="B17" s="38">
        <v>0.1</v>
      </c>
      <c r="C17" s="38">
        <v>0.18</v>
      </c>
      <c r="D17" s="38">
        <v>0.21</v>
      </c>
      <c r="E17" s="38">
        <v>0.27</v>
      </c>
      <c r="F17" s="38">
        <v>0.25</v>
      </c>
      <c r="G17" s="38">
        <v>0.43</v>
      </c>
      <c r="H17" s="38">
        <v>0.23</v>
      </c>
      <c r="I17" s="38">
        <v>0.21</v>
      </c>
      <c r="J17" s="38">
        <v>0.18</v>
      </c>
      <c r="K17" s="38">
        <v>0.18</v>
      </c>
      <c r="L17" s="38">
        <v>0.24</v>
      </c>
      <c r="M17" s="38">
        <v>0.18</v>
      </c>
      <c r="N17" s="38">
        <v>0.18</v>
      </c>
      <c r="O17" s="38">
        <v>0.26</v>
      </c>
      <c r="P17" s="38">
        <v>0.22</v>
      </c>
      <c r="Q17" s="37">
        <v>0.21</v>
      </c>
      <c r="R17" s="38">
        <v>0.24</v>
      </c>
      <c r="S17" s="38">
        <v>0.3</v>
      </c>
      <c r="T17" s="38">
        <v>0.34</v>
      </c>
      <c r="U17" s="38">
        <v>0.27</v>
      </c>
      <c r="V17" s="38">
        <v>0.27</v>
      </c>
      <c r="W17" s="38">
        <v>0.27</v>
      </c>
      <c r="X17" s="38">
        <v>0.18</v>
      </c>
      <c r="Y17" s="38">
        <v>0.18</v>
      </c>
      <c r="Z17" s="38">
        <v>0</v>
      </c>
      <c r="AA17" s="38">
        <v>0</v>
      </c>
      <c r="AB17" s="38">
        <v>0.18</v>
      </c>
      <c r="AC17" s="38">
        <v>0.18</v>
      </c>
      <c r="AD17" s="38">
        <v>0.12</v>
      </c>
      <c r="AF17" s="39">
        <v>17</v>
      </c>
    </row>
    <row r="18" spans="1:981" s="34" customFormat="1" ht="13.5" customHeight="1">
      <c r="A18" s="36" t="s">
        <v>70</v>
      </c>
      <c r="B18" s="38">
        <v>0.1</v>
      </c>
      <c r="C18" s="38">
        <v>0.21</v>
      </c>
      <c r="D18" s="38">
        <v>0.24</v>
      </c>
      <c r="E18" s="38">
        <v>0.3</v>
      </c>
      <c r="F18" s="38">
        <v>0.3</v>
      </c>
      <c r="G18" s="38">
        <v>0.51</v>
      </c>
      <c r="H18" s="38">
        <v>0.3</v>
      </c>
      <c r="I18" s="38">
        <v>0.28999999999999998</v>
      </c>
      <c r="J18" s="38">
        <v>0.21</v>
      </c>
      <c r="K18" s="38">
        <v>0.25</v>
      </c>
      <c r="L18" s="38">
        <v>0.31</v>
      </c>
      <c r="M18" s="38">
        <v>0.25</v>
      </c>
      <c r="N18" s="38">
        <v>0.26</v>
      </c>
      <c r="O18" s="38">
        <v>0.32</v>
      </c>
      <c r="P18" s="38">
        <v>0.27</v>
      </c>
      <c r="Q18" s="38">
        <v>0.28000000000000003</v>
      </c>
      <c r="R18" s="37">
        <v>0.31</v>
      </c>
      <c r="S18" s="38">
        <v>0.37</v>
      </c>
      <c r="T18" s="38">
        <v>0.42</v>
      </c>
      <c r="U18" s="38">
        <v>0.34</v>
      </c>
      <c r="V18" s="38">
        <v>0.35</v>
      </c>
      <c r="W18" s="38">
        <v>0.35</v>
      </c>
      <c r="X18" s="38">
        <v>0.26</v>
      </c>
      <c r="Y18" s="38">
        <v>0.28000000000000003</v>
      </c>
      <c r="Z18" s="38">
        <v>0</v>
      </c>
      <c r="AA18" s="38">
        <v>0</v>
      </c>
      <c r="AB18" s="38">
        <v>0.21</v>
      </c>
      <c r="AC18" s="38">
        <v>0.21</v>
      </c>
      <c r="AD18" s="38">
        <v>0.12</v>
      </c>
      <c r="AF18" s="39">
        <v>18</v>
      </c>
    </row>
    <row r="19" spans="1:981" s="34" customFormat="1" ht="13.5" customHeight="1">
      <c r="A19" s="36" t="s">
        <v>75</v>
      </c>
      <c r="B19" s="38">
        <v>0.1</v>
      </c>
      <c r="C19" s="38">
        <v>0.28000000000000003</v>
      </c>
      <c r="D19" s="38">
        <v>0.31</v>
      </c>
      <c r="E19" s="38">
        <v>0.37</v>
      </c>
      <c r="F19" s="38">
        <v>0.37</v>
      </c>
      <c r="G19" s="38">
        <v>0.56999999999999995</v>
      </c>
      <c r="H19" s="38">
        <v>0.37</v>
      </c>
      <c r="I19" s="38">
        <v>0.35</v>
      </c>
      <c r="J19" s="38">
        <v>0.27</v>
      </c>
      <c r="K19" s="38">
        <v>0.32</v>
      </c>
      <c r="L19" s="38">
        <v>0.38</v>
      </c>
      <c r="M19" s="38">
        <v>0.32</v>
      </c>
      <c r="N19" s="38">
        <v>0.32</v>
      </c>
      <c r="O19" s="38">
        <v>0.39</v>
      </c>
      <c r="P19" s="38">
        <v>0.35</v>
      </c>
      <c r="Q19" s="38">
        <v>0.35</v>
      </c>
      <c r="R19" s="38">
        <v>0.38</v>
      </c>
      <c r="S19" s="37">
        <v>0.44</v>
      </c>
      <c r="T19" s="38">
        <v>0.48</v>
      </c>
      <c r="U19" s="38">
        <v>0.41</v>
      </c>
      <c r="V19" s="38">
        <v>0.42</v>
      </c>
      <c r="W19" s="38">
        <v>0.41</v>
      </c>
      <c r="X19" s="38">
        <v>0.32</v>
      </c>
      <c r="Y19" s="38">
        <v>0.34</v>
      </c>
      <c r="Z19" s="38">
        <v>0</v>
      </c>
      <c r="AA19" s="38">
        <v>0</v>
      </c>
      <c r="AB19" s="38">
        <v>0.27</v>
      </c>
      <c r="AC19" s="38">
        <v>0.28000000000000003</v>
      </c>
      <c r="AD19" s="38">
        <v>0.12</v>
      </c>
      <c r="AF19" s="39">
        <v>19</v>
      </c>
    </row>
    <row r="20" spans="1:981" s="34" customFormat="1" ht="13.5" customHeight="1">
      <c r="A20" s="36" t="s">
        <v>79</v>
      </c>
      <c r="B20" s="38">
        <v>0.15</v>
      </c>
      <c r="C20" s="38">
        <v>0.27</v>
      </c>
      <c r="D20" s="38">
        <v>0.31</v>
      </c>
      <c r="E20" s="38">
        <v>0.37</v>
      </c>
      <c r="F20" s="38">
        <v>0.37</v>
      </c>
      <c r="G20" s="38">
        <v>0.68</v>
      </c>
      <c r="H20" s="38">
        <v>0.36</v>
      </c>
      <c r="I20" s="38">
        <v>0.34</v>
      </c>
      <c r="J20" s="38">
        <v>0.27</v>
      </c>
      <c r="K20" s="38">
        <v>0.33</v>
      </c>
      <c r="L20" s="38">
        <v>0.39</v>
      </c>
      <c r="M20" s="38">
        <v>0.33</v>
      </c>
      <c r="N20" s="38">
        <v>0.34</v>
      </c>
      <c r="O20" s="38">
        <v>0.4</v>
      </c>
      <c r="P20" s="38">
        <v>0.36</v>
      </c>
      <c r="Q20" s="38">
        <v>0.36</v>
      </c>
      <c r="R20" s="38">
        <v>0.39</v>
      </c>
      <c r="S20" s="38">
        <v>0.45</v>
      </c>
      <c r="T20" s="37">
        <v>0.5</v>
      </c>
      <c r="U20" s="38">
        <v>0.4</v>
      </c>
      <c r="V20" s="38">
        <v>0.41</v>
      </c>
      <c r="W20" s="38">
        <v>0.35</v>
      </c>
      <c r="X20" s="38">
        <v>0.32</v>
      </c>
      <c r="Y20" s="38">
        <v>0.36</v>
      </c>
      <c r="Z20" s="38">
        <v>0</v>
      </c>
      <c r="AA20" s="38">
        <v>0</v>
      </c>
      <c r="AB20" s="38">
        <v>0.27</v>
      </c>
      <c r="AC20" s="38">
        <v>0.27</v>
      </c>
      <c r="AD20" s="38">
        <v>0.17</v>
      </c>
      <c r="AF20" s="39">
        <v>20</v>
      </c>
    </row>
    <row r="21" spans="1:981" s="34" customFormat="1" ht="13.5" customHeight="1">
      <c r="A21" s="36" t="s">
        <v>82</v>
      </c>
      <c r="B21" s="38">
        <v>0.13</v>
      </c>
      <c r="C21" s="38">
        <v>0.24</v>
      </c>
      <c r="D21" s="38">
        <v>0.27</v>
      </c>
      <c r="E21" s="38">
        <v>0.32</v>
      </c>
      <c r="F21" s="38">
        <v>0.32</v>
      </c>
      <c r="G21" s="38">
        <v>0.56999999999999995</v>
      </c>
      <c r="H21" s="38">
        <v>0.42</v>
      </c>
      <c r="I21" s="38">
        <v>0.3</v>
      </c>
      <c r="J21" s="38">
        <v>0.21</v>
      </c>
      <c r="K21" s="38">
        <v>0.32</v>
      </c>
      <c r="L21" s="38">
        <v>0.38</v>
      </c>
      <c r="M21" s="38">
        <v>0.32</v>
      </c>
      <c r="N21" s="38">
        <v>0.33</v>
      </c>
      <c r="O21" s="38">
        <v>0.39</v>
      </c>
      <c r="P21" s="38">
        <v>0.36</v>
      </c>
      <c r="Q21" s="38">
        <v>0.35</v>
      </c>
      <c r="R21" s="38">
        <v>0.38</v>
      </c>
      <c r="S21" s="38">
        <v>0.44</v>
      </c>
      <c r="T21" s="38">
        <v>0.49</v>
      </c>
      <c r="U21" s="37">
        <v>0</v>
      </c>
      <c r="V21" s="38">
        <v>0.46</v>
      </c>
      <c r="W21" s="38">
        <v>0.46</v>
      </c>
      <c r="X21" s="38">
        <v>0.27</v>
      </c>
      <c r="Y21" s="38">
        <v>0.35</v>
      </c>
      <c r="Z21" s="38">
        <v>0.21</v>
      </c>
      <c r="AA21" s="38">
        <v>0.21</v>
      </c>
      <c r="AB21" s="38">
        <v>0.21</v>
      </c>
      <c r="AC21" s="38">
        <v>0.24</v>
      </c>
      <c r="AD21" s="38">
        <v>0.15</v>
      </c>
      <c r="AF21" s="39">
        <v>21</v>
      </c>
    </row>
    <row r="22" spans="1:981" s="34" customFormat="1" ht="13.5" customHeight="1">
      <c r="A22" s="36" t="s">
        <v>91</v>
      </c>
      <c r="B22" s="38">
        <v>0.1</v>
      </c>
      <c r="C22" s="38">
        <v>0.25</v>
      </c>
      <c r="D22" s="38">
        <v>0.28000000000000003</v>
      </c>
      <c r="E22" s="38">
        <v>0.34</v>
      </c>
      <c r="F22" s="38">
        <v>0.34</v>
      </c>
      <c r="G22" s="38">
        <v>0.57999999999999996</v>
      </c>
      <c r="H22" s="38">
        <v>0.43</v>
      </c>
      <c r="I22" s="38">
        <v>0.33</v>
      </c>
      <c r="J22" s="38">
        <v>0.21</v>
      </c>
      <c r="K22" s="38">
        <v>0.33</v>
      </c>
      <c r="L22" s="38">
        <v>0.39</v>
      </c>
      <c r="M22" s="38">
        <v>0.33</v>
      </c>
      <c r="N22" s="38">
        <v>0.34</v>
      </c>
      <c r="O22" s="38">
        <v>0.4</v>
      </c>
      <c r="P22" s="38">
        <v>0.35</v>
      </c>
      <c r="Q22" s="38">
        <v>0.36</v>
      </c>
      <c r="R22" s="38">
        <v>0.39</v>
      </c>
      <c r="S22" s="38">
        <v>0.45</v>
      </c>
      <c r="T22" s="38">
        <v>0.5</v>
      </c>
      <c r="U22" s="38">
        <v>0.47</v>
      </c>
      <c r="V22" s="37">
        <v>0</v>
      </c>
      <c r="W22" s="38">
        <v>0.45</v>
      </c>
      <c r="X22" s="38">
        <v>0.3</v>
      </c>
      <c r="Y22" s="38">
        <v>0.36</v>
      </c>
      <c r="Z22" s="38">
        <v>0.21</v>
      </c>
      <c r="AA22" s="38">
        <v>0.21</v>
      </c>
      <c r="AB22" s="38">
        <v>0.21</v>
      </c>
      <c r="AC22" s="38">
        <v>0.25</v>
      </c>
      <c r="AD22" s="38">
        <v>0.12</v>
      </c>
      <c r="AF22" s="39">
        <v>22</v>
      </c>
    </row>
    <row r="23" spans="1:981" s="34" customFormat="1" ht="13.5" customHeight="1">
      <c r="A23" s="36" t="s">
        <v>85</v>
      </c>
      <c r="B23" s="38">
        <v>7.0000000000000007E-2</v>
      </c>
      <c r="C23" s="38">
        <v>0.23</v>
      </c>
      <c r="D23" s="38">
        <v>0.27</v>
      </c>
      <c r="E23" s="38">
        <v>0.32</v>
      </c>
      <c r="F23" s="38">
        <v>0.31</v>
      </c>
      <c r="G23" s="38">
        <v>0.55000000000000004</v>
      </c>
      <c r="H23" s="38">
        <v>0.4</v>
      </c>
      <c r="I23" s="38">
        <v>0.31</v>
      </c>
      <c r="J23" s="38">
        <v>0.21</v>
      </c>
      <c r="K23" s="38">
        <v>0.33</v>
      </c>
      <c r="L23" s="38">
        <v>0.39</v>
      </c>
      <c r="M23" s="38">
        <v>0.33</v>
      </c>
      <c r="N23" s="38">
        <v>0.33</v>
      </c>
      <c r="O23" s="38">
        <v>0.39</v>
      </c>
      <c r="P23" s="38">
        <v>0.35</v>
      </c>
      <c r="Q23" s="38">
        <v>0.36</v>
      </c>
      <c r="R23" s="38">
        <v>0.39</v>
      </c>
      <c r="S23" s="38">
        <v>0.45</v>
      </c>
      <c r="T23" s="38">
        <v>0.49</v>
      </c>
      <c r="U23" s="38">
        <v>0.44</v>
      </c>
      <c r="V23" s="38">
        <v>0.45</v>
      </c>
      <c r="W23" s="37">
        <v>0</v>
      </c>
      <c r="X23" s="38">
        <v>0.28999999999999998</v>
      </c>
      <c r="Y23" s="38">
        <v>0.36</v>
      </c>
      <c r="Z23" s="38">
        <v>0.21</v>
      </c>
      <c r="AA23" s="38">
        <v>0.21</v>
      </c>
      <c r="AB23" s="38">
        <v>0.21</v>
      </c>
      <c r="AC23" s="38">
        <v>0.23</v>
      </c>
      <c r="AD23" s="38">
        <v>0.09</v>
      </c>
      <c r="AF23" s="39">
        <v>23</v>
      </c>
    </row>
    <row r="24" spans="1:981" s="34" customFormat="1" ht="13.5" customHeight="1">
      <c r="A24" s="36" t="s">
        <v>87</v>
      </c>
      <c r="B24" s="38">
        <v>0</v>
      </c>
      <c r="C24" s="38">
        <v>0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7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F24" s="39">
        <v>24</v>
      </c>
    </row>
    <row r="25" spans="1:981" s="34" customFormat="1" ht="13.5" customHeight="1">
      <c r="A25" s="36" t="s">
        <v>89</v>
      </c>
      <c r="B25" s="38">
        <v>0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7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F25" s="39">
        <v>25</v>
      </c>
    </row>
    <row r="26" spans="1:981" s="41" customFormat="1" ht="13.5" customHeight="1">
      <c r="A26" s="36" t="s">
        <v>99</v>
      </c>
      <c r="B26" s="42">
        <v>0.14000000000000001</v>
      </c>
      <c r="C26" s="42">
        <v>0.16</v>
      </c>
      <c r="D26" s="42">
        <v>0.2</v>
      </c>
      <c r="E26" s="42">
        <v>0.25</v>
      </c>
      <c r="F26" s="42">
        <v>0.26</v>
      </c>
      <c r="G26" s="42">
        <v>0.31</v>
      </c>
      <c r="H26" s="42">
        <v>0.25</v>
      </c>
      <c r="I26" s="42">
        <v>0.17</v>
      </c>
      <c r="J26" s="42">
        <v>0.13</v>
      </c>
      <c r="K26" s="42">
        <v>0.26</v>
      </c>
      <c r="L26" s="42">
        <v>0.32</v>
      </c>
      <c r="M26" s="42">
        <v>0.26</v>
      </c>
      <c r="N26" s="42">
        <v>0.26</v>
      </c>
      <c r="O26" s="42">
        <v>0.33</v>
      </c>
      <c r="P26" s="42">
        <v>0.28000000000000003</v>
      </c>
      <c r="Q26" s="42">
        <v>0.28999999999999998</v>
      </c>
      <c r="R26" s="42">
        <v>0.32</v>
      </c>
      <c r="S26" s="42">
        <v>0.38</v>
      </c>
      <c r="T26" s="42">
        <v>0.42</v>
      </c>
      <c r="U26" s="42">
        <v>0.31</v>
      </c>
      <c r="V26" s="42">
        <v>0.32</v>
      </c>
      <c r="W26" s="42">
        <v>0.31</v>
      </c>
      <c r="X26" s="42">
        <v>0.21</v>
      </c>
      <c r="Y26" s="42">
        <v>0.23</v>
      </c>
      <c r="Z26" s="43">
        <v>0</v>
      </c>
      <c r="AA26" s="42">
        <v>0</v>
      </c>
      <c r="AB26" s="42">
        <v>0.13</v>
      </c>
      <c r="AC26" s="42">
        <v>0.16</v>
      </c>
      <c r="AD26" s="42">
        <v>0.16</v>
      </c>
      <c r="AF26" s="39">
        <v>26</v>
      </c>
      <c r="BQ26" s="44"/>
      <c r="CO26" s="44"/>
      <c r="DM26" s="44"/>
      <c r="EK26" s="44"/>
      <c r="FI26" s="44"/>
      <c r="GG26" s="44"/>
      <c r="HE26" s="44"/>
      <c r="IC26" s="44"/>
      <c r="JA26" s="44"/>
      <c r="JY26" s="44"/>
      <c r="KW26" s="44"/>
      <c r="LU26" s="44"/>
      <c r="MS26" s="44"/>
      <c r="NQ26" s="44"/>
      <c r="OO26" s="44"/>
      <c r="PM26" s="44"/>
      <c r="QK26" s="44"/>
      <c r="RI26" s="44"/>
      <c r="SG26" s="44"/>
      <c r="TE26" s="44"/>
      <c r="UC26" s="44"/>
      <c r="VA26" s="44"/>
      <c r="VY26" s="44"/>
      <c r="WW26" s="44"/>
      <c r="XU26" s="44"/>
      <c r="YS26" s="44"/>
      <c r="ZQ26" s="44"/>
      <c r="AAO26" s="44"/>
      <c r="ABM26" s="44"/>
      <c r="ACK26" s="44"/>
      <c r="ADI26" s="44"/>
      <c r="AEG26" s="44"/>
      <c r="AFE26" s="44"/>
      <c r="AGC26" s="44"/>
      <c r="AHA26" s="44"/>
      <c r="AHY26" s="44"/>
      <c r="AIW26" s="44"/>
      <c r="AJU26" s="44"/>
      <c r="AKS26" s="44"/>
    </row>
    <row r="27" spans="1:981" s="41" customFormat="1" ht="13.5" customHeight="1">
      <c r="A27" s="36" t="s">
        <v>118</v>
      </c>
      <c r="B27" s="42">
        <v>0.14000000000000001</v>
      </c>
      <c r="C27" s="42">
        <v>0.16</v>
      </c>
      <c r="D27" s="42">
        <v>0.2</v>
      </c>
      <c r="E27" s="42">
        <v>0.25</v>
      </c>
      <c r="F27" s="42">
        <v>0.26</v>
      </c>
      <c r="G27" s="42">
        <v>0.31</v>
      </c>
      <c r="H27" s="42">
        <v>0.25</v>
      </c>
      <c r="I27" s="42">
        <v>0.17</v>
      </c>
      <c r="J27" s="42">
        <v>0.13</v>
      </c>
      <c r="K27" s="42">
        <v>0.26</v>
      </c>
      <c r="L27" s="42">
        <v>0.32</v>
      </c>
      <c r="M27" s="42">
        <v>0.26</v>
      </c>
      <c r="N27" s="42">
        <v>0.26</v>
      </c>
      <c r="O27" s="42">
        <v>0.33</v>
      </c>
      <c r="P27" s="42">
        <v>0.28000000000000003</v>
      </c>
      <c r="Q27" s="42">
        <v>0.28999999999999998</v>
      </c>
      <c r="R27" s="42">
        <v>0.32</v>
      </c>
      <c r="S27" s="42">
        <v>0.38</v>
      </c>
      <c r="T27" s="42">
        <v>0.42</v>
      </c>
      <c r="U27" s="42">
        <v>0.31</v>
      </c>
      <c r="V27" s="42">
        <v>0.32</v>
      </c>
      <c r="W27" s="42">
        <v>0.31</v>
      </c>
      <c r="X27" s="42">
        <v>0.21</v>
      </c>
      <c r="Y27" s="42">
        <v>0.23</v>
      </c>
      <c r="Z27" s="42">
        <v>0</v>
      </c>
      <c r="AA27" s="43">
        <v>0</v>
      </c>
      <c r="AB27" s="42">
        <v>0.13</v>
      </c>
      <c r="AC27" s="42">
        <v>0.16</v>
      </c>
      <c r="AD27" s="42">
        <v>0.16</v>
      </c>
      <c r="AF27" s="39">
        <v>27</v>
      </c>
      <c r="BQ27" s="44"/>
      <c r="CO27" s="44"/>
      <c r="DM27" s="44"/>
      <c r="EK27" s="44"/>
      <c r="FI27" s="44"/>
      <c r="GG27" s="44"/>
      <c r="HE27" s="44"/>
      <c r="IC27" s="44"/>
      <c r="JA27" s="44"/>
      <c r="JY27" s="44"/>
      <c r="KW27" s="44"/>
      <c r="LU27" s="44"/>
      <c r="MS27" s="44"/>
      <c r="NQ27" s="44"/>
      <c r="OO27" s="44"/>
      <c r="PM27" s="44"/>
      <c r="QK27" s="44"/>
      <c r="RI27" s="44"/>
      <c r="SG27" s="44"/>
      <c r="TE27" s="44"/>
      <c r="UC27" s="44"/>
      <c r="VA27" s="44"/>
      <c r="VY27" s="44"/>
      <c r="WW27" s="44"/>
      <c r="XU27" s="44"/>
      <c r="YS27" s="44"/>
      <c r="ZQ27" s="44"/>
      <c r="AAO27" s="44"/>
      <c r="ABM27" s="44"/>
      <c r="ACK27" s="44"/>
      <c r="ADI27" s="44"/>
      <c r="AEG27" s="44"/>
      <c r="AFE27" s="44"/>
      <c r="AGC27" s="44"/>
      <c r="AHA27" s="44"/>
      <c r="AHY27" s="44"/>
      <c r="AIW27" s="44"/>
      <c r="AJU27" s="44"/>
      <c r="AKS27" s="44"/>
    </row>
    <row r="28" spans="1:981" s="41" customFormat="1" ht="13.5" customHeight="1">
      <c r="A28" s="36" t="s">
        <v>106</v>
      </c>
      <c r="B28" s="42">
        <v>0.14000000000000001</v>
      </c>
      <c r="C28" s="42">
        <v>0.16</v>
      </c>
      <c r="D28" s="42">
        <v>0.2</v>
      </c>
      <c r="E28" s="42">
        <v>0.25</v>
      </c>
      <c r="F28" s="42">
        <v>0.26</v>
      </c>
      <c r="G28" s="42">
        <v>0.31</v>
      </c>
      <c r="H28" s="42">
        <v>0.25</v>
      </c>
      <c r="I28" s="42">
        <v>0.17</v>
      </c>
      <c r="J28" s="42">
        <v>0.13</v>
      </c>
      <c r="K28" s="42">
        <v>0.26</v>
      </c>
      <c r="L28" s="42">
        <v>0.32</v>
      </c>
      <c r="M28" s="42">
        <v>0.26</v>
      </c>
      <c r="N28" s="42">
        <v>0.26</v>
      </c>
      <c r="O28" s="42">
        <v>0.33</v>
      </c>
      <c r="P28" s="42">
        <v>0.28000000000000003</v>
      </c>
      <c r="Q28" s="42">
        <v>0.28999999999999998</v>
      </c>
      <c r="R28" s="42">
        <v>0.32</v>
      </c>
      <c r="S28" s="42">
        <v>0.38</v>
      </c>
      <c r="T28" s="42">
        <v>0.42</v>
      </c>
      <c r="U28" s="42">
        <v>0.31</v>
      </c>
      <c r="V28" s="42">
        <v>0.32</v>
      </c>
      <c r="W28" s="42">
        <v>0.31</v>
      </c>
      <c r="X28" s="42">
        <v>0.21</v>
      </c>
      <c r="Y28" s="42">
        <v>0.23</v>
      </c>
      <c r="Z28" s="42">
        <v>0.13</v>
      </c>
      <c r="AA28" s="42">
        <v>0.13</v>
      </c>
      <c r="AB28" s="43">
        <v>0</v>
      </c>
      <c r="AC28" s="45">
        <v>0.16</v>
      </c>
      <c r="AD28" s="42">
        <v>0.16</v>
      </c>
      <c r="AF28" s="39">
        <v>28</v>
      </c>
      <c r="BQ28" s="44"/>
      <c r="CO28" s="44"/>
      <c r="DM28" s="44"/>
      <c r="EK28" s="44"/>
      <c r="FI28" s="44"/>
      <c r="GG28" s="44"/>
      <c r="HE28" s="44"/>
      <c r="IC28" s="44"/>
      <c r="JA28" s="44"/>
      <c r="JY28" s="44"/>
      <c r="KW28" s="44"/>
      <c r="LU28" s="44"/>
      <c r="MS28" s="44"/>
      <c r="NQ28" s="44"/>
      <c r="OO28" s="44"/>
      <c r="PM28" s="44"/>
      <c r="QK28" s="44"/>
      <c r="RI28" s="44"/>
      <c r="SG28" s="44"/>
      <c r="TE28" s="44"/>
      <c r="UC28" s="44"/>
      <c r="VA28" s="44"/>
      <c r="VY28" s="44"/>
      <c r="WW28" s="44"/>
      <c r="XU28" s="44"/>
      <c r="YS28" s="44"/>
      <c r="ZQ28" s="44"/>
      <c r="AAO28" s="44"/>
      <c r="ABM28" s="44"/>
      <c r="ACK28" s="44"/>
      <c r="ADI28" s="44"/>
      <c r="AEG28" s="44"/>
      <c r="AFE28" s="44"/>
      <c r="AGC28" s="44"/>
      <c r="AHA28" s="44"/>
      <c r="AHY28" s="44"/>
      <c r="AIW28" s="44"/>
      <c r="AJU28" s="44"/>
      <c r="AKS28" s="44"/>
    </row>
    <row r="29" spans="1:981" s="41" customFormat="1" ht="13.5" customHeight="1">
      <c r="A29" s="36" t="s">
        <v>112</v>
      </c>
      <c r="B29" s="42">
        <v>0.05</v>
      </c>
      <c r="C29" s="42">
        <v>7.0000000000000007E-2</v>
      </c>
      <c r="D29" s="42">
        <v>0.13</v>
      </c>
      <c r="E29" s="42">
        <v>0.22</v>
      </c>
      <c r="F29" s="42">
        <v>0.28000000000000003</v>
      </c>
      <c r="G29" s="42">
        <v>0.3</v>
      </c>
      <c r="H29" s="42">
        <v>0.27</v>
      </c>
      <c r="I29" s="42">
        <v>0.17</v>
      </c>
      <c r="J29" s="42">
        <v>0.16</v>
      </c>
      <c r="K29" s="42">
        <v>0.17</v>
      </c>
      <c r="L29" s="42">
        <v>0.17</v>
      </c>
      <c r="M29" s="42">
        <v>0.17</v>
      </c>
      <c r="N29" s="42">
        <v>0.17</v>
      </c>
      <c r="O29" s="42">
        <v>0.21</v>
      </c>
      <c r="P29" s="42">
        <v>0.17</v>
      </c>
      <c r="Q29" s="42">
        <v>0.2</v>
      </c>
      <c r="R29" s="42">
        <v>0.17</v>
      </c>
      <c r="S29" s="42">
        <v>0.18</v>
      </c>
      <c r="T29" s="42">
        <v>0.22</v>
      </c>
      <c r="U29" s="42">
        <v>0.25</v>
      </c>
      <c r="V29" s="42">
        <v>0.26</v>
      </c>
      <c r="W29" s="42">
        <v>0.2</v>
      </c>
      <c r="X29" s="42">
        <v>0.17</v>
      </c>
      <c r="Y29" s="42">
        <v>0.17</v>
      </c>
      <c r="Z29" s="42">
        <v>0.16</v>
      </c>
      <c r="AA29" s="42">
        <v>0.16</v>
      </c>
      <c r="AB29" s="42">
        <v>0.16</v>
      </c>
      <c r="AC29" s="43">
        <v>0</v>
      </c>
      <c r="AD29" s="42">
        <v>7.0000000000000007E-2</v>
      </c>
      <c r="AF29" s="39">
        <v>29</v>
      </c>
      <c r="BQ29" s="44"/>
      <c r="CO29" s="44"/>
      <c r="DM29" s="44"/>
      <c r="EK29" s="44"/>
      <c r="FI29" s="44"/>
      <c r="GG29" s="44"/>
      <c r="HE29" s="44"/>
      <c r="IC29" s="44"/>
      <c r="JA29" s="44"/>
      <c r="JY29" s="44"/>
      <c r="KW29" s="44"/>
      <c r="LU29" s="44"/>
      <c r="MS29" s="44"/>
      <c r="NQ29" s="44"/>
      <c r="OO29" s="44"/>
      <c r="PM29" s="44"/>
      <c r="QK29" s="44"/>
      <c r="RI29" s="44"/>
      <c r="SG29" s="44"/>
      <c r="TE29" s="44"/>
      <c r="UC29" s="44"/>
      <c r="VA29" s="44"/>
      <c r="VY29" s="44"/>
      <c r="WW29" s="44"/>
      <c r="XU29" s="44"/>
      <c r="YS29" s="44"/>
      <c r="ZQ29" s="44"/>
      <c r="AAO29" s="44"/>
      <c r="ABM29" s="44"/>
      <c r="ACK29" s="44"/>
      <c r="ADI29" s="44"/>
      <c r="AEG29" s="44"/>
      <c r="AFE29" s="44"/>
      <c r="AGC29" s="44"/>
      <c r="AHA29" s="44"/>
      <c r="AHY29" s="44"/>
      <c r="AIW29" s="44"/>
      <c r="AJU29" s="44"/>
      <c r="AKS29" s="44"/>
    </row>
    <row r="30" spans="1:981" s="41" customFormat="1" ht="13.5" customHeight="1">
      <c r="A30" s="36" t="s">
        <v>92</v>
      </c>
      <c r="B30" s="34">
        <v>0.03</v>
      </c>
      <c r="C30" s="42">
        <v>0.05</v>
      </c>
      <c r="D30" s="42">
        <v>0.05</v>
      </c>
      <c r="E30" s="42">
        <v>0.18</v>
      </c>
      <c r="F30" s="42">
        <v>0.2</v>
      </c>
      <c r="G30" s="42">
        <v>0.25</v>
      </c>
      <c r="H30" s="42">
        <v>0.2</v>
      </c>
      <c r="I30" s="42">
        <v>0.15</v>
      </c>
      <c r="J30" s="42">
        <v>0.1</v>
      </c>
      <c r="K30" s="42">
        <v>0.1</v>
      </c>
      <c r="L30" s="42">
        <v>0.1</v>
      </c>
      <c r="M30" s="42">
        <v>0.1</v>
      </c>
      <c r="N30" s="42">
        <v>0.1</v>
      </c>
      <c r="O30" s="42">
        <v>0.15</v>
      </c>
      <c r="P30" s="42">
        <v>0.1</v>
      </c>
      <c r="Q30" s="42">
        <v>0.15</v>
      </c>
      <c r="R30" s="42">
        <v>0.1</v>
      </c>
      <c r="S30" s="42">
        <v>0.1</v>
      </c>
      <c r="T30" s="42">
        <v>0.15</v>
      </c>
      <c r="U30" s="42">
        <v>0.18</v>
      </c>
      <c r="V30" s="42">
        <v>0.2</v>
      </c>
      <c r="W30" s="42">
        <v>0.15</v>
      </c>
      <c r="X30" s="42">
        <v>0.12</v>
      </c>
      <c r="Y30" s="42">
        <v>0.12</v>
      </c>
      <c r="Z30" s="42">
        <v>0.1</v>
      </c>
      <c r="AA30" s="42">
        <v>0.1</v>
      </c>
      <c r="AB30" s="42">
        <v>0.1</v>
      </c>
      <c r="AC30" s="42">
        <v>0.05</v>
      </c>
      <c r="AD30" s="46">
        <v>0.05</v>
      </c>
      <c r="AF30" s="39">
        <v>30</v>
      </c>
      <c r="BQ30" s="44"/>
      <c r="CO30" s="44"/>
      <c r="DM30" s="44"/>
      <c r="EK30" s="44"/>
      <c r="FI30" s="44"/>
      <c r="GG30" s="44"/>
      <c r="HE30" s="44"/>
      <c r="IC30" s="44"/>
      <c r="JA30" s="44"/>
      <c r="JY30" s="44"/>
      <c r="KW30" s="44"/>
      <c r="LU30" s="44"/>
      <c r="MS30" s="44"/>
      <c r="NQ30" s="44"/>
      <c r="OO30" s="44"/>
      <c r="PM30" s="44"/>
      <c r="QK30" s="44"/>
      <c r="RI30" s="44"/>
      <c r="SG30" s="44"/>
      <c r="TE30" s="44"/>
      <c r="UC30" s="44"/>
      <c r="VA30" s="44"/>
      <c r="VY30" s="44"/>
      <c r="WW30" s="44"/>
      <c r="XU30" s="44"/>
      <c r="YS30" s="44"/>
      <c r="ZQ30" s="44"/>
      <c r="AAO30" s="44"/>
      <c r="ABM30" s="44"/>
      <c r="ACK30" s="44"/>
      <c r="ADI30" s="44"/>
      <c r="AEG30" s="44"/>
      <c r="AFE30" s="44"/>
      <c r="AGC30" s="44"/>
      <c r="AHA30" s="44"/>
      <c r="AHY30" s="44"/>
      <c r="AIW30" s="44"/>
      <c r="AJU30" s="44"/>
      <c r="AKS30" s="44"/>
    </row>
    <row r="31" spans="1:981" s="41" customFormat="1" ht="13.5" customHeight="1">
      <c r="A31" s="36"/>
      <c r="AF31" s="47"/>
      <c r="BQ31" s="44"/>
      <c r="CO31" s="44"/>
      <c r="DM31" s="44"/>
      <c r="EK31" s="44"/>
      <c r="FI31" s="44"/>
      <c r="GG31" s="44"/>
      <c r="HE31" s="44"/>
      <c r="IC31" s="44"/>
      <c r="JA31" s="44"/>
      <c r="JY31" s="44"/>
      <c r="KW31" s="44"/>
      <c r="LU31" s="44"/>
      <c r="MS31" s="44"/>
      <c r="NQ31" s="44"/>
      <c r="OO31" s="44"/>
      <c r="PM31" s="44"/>
      <c r="QK31" s="44"/>
      <c r="RI31" s="44"/>
      <c r="SG31" s="44"/>
      <c r="TE31" s="44"/>
      <c r="UC31" s="44"/>
      <c r="VA31" s="44"/>
      <c r="VY31" s="44"/>
      <c r="WW31" s="44"/>
      <c r="XU31" s="44"/>
      <c r="YS31" s="44"/>
      <c r="ZQ31" s="44"/>
      <c r="AAO31" s="44"/>
      <c r="ABM31" s="44"/>
      <c r="ACK31" s="44"/>
      <c r="ADI31" s="44"/>
      <c r="AEG31" s="44"/>
      <c r="AFE31" s="44"/>
      <c r="AGC31" s="44"/>
      <c r="AHA31" s="44"/>
      <c r="AHY31" s="44"/>
      <c r="AIW31" s="44"/>
      <c r="AJU31" s="44"/>
      <c r="AKS31" s="44"/>
    </row>
    <row r="32" spans="1:981" s="34" customFormat="1" ht="13.5" customHeight="1">
      <c r="A32" s="48"/>
    </row>
    <row r="33" spans="1:9" s="34" customFormat="1" ht="13.5" customHeight="1">
      <c r="A33" s="48"/>
    </row>
    <row r="34" spans="1:9" s="34" customFormat="1" ht="13.5" customHeight="1">
      <c r="A34" s="48"/>
    </row>
    <row r="35" spans="1:9" s="34" customFormat="1" ht="13.5" customHeight="1">
      <c r="A35" s="49" t="s">
        <v>130</v>
      </c>
      <c r="I35" s="42"/>
    </row>
    <row r="36" spans="1:9" s="34" customFormat="1" ht="13.5" customHeight="1">
      <c r="A36" s="49" t="s">
        <v>131</v>
      </c>
    </row>
    <row r="37" spans="1:9" s="34" customFormat="1" ht="13.5" customHeight="1">
      <c r="A37" s="48"/>
    </row>
    <row r="38" spans="1:9" s="34" customFormat="1" ht="45" customHeight="1">
      <c r="A38" s="49" t="s">
        <v>132</v>
      </c>
    </row>
  </sheetData>
  <sheetProtection sheet="1" objects="1" scenarios="1"/>
  <pageMargins left="0.7" right="0.7" top="0.75" bottom="0.75" header="0.3" footer="0.3"/>
  <pageSetup orientation="portrait"/>
  <headerFooter>
    <oddFooter>&amp;C&amp;"Helvetica Neue,Regular"&amp;12&amp;K000000&amp;P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Club Routine</vt:lpstr>
      <vt:lpstr>Move Database</vt:lpstr>
      <vt:lpstr>Connections</vt:lpstr>
      <vt:lpstr>connections</vt:lpstr>
      <vt:lpstr>moves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Larsen</cp:lastModifiedBy>
  <dcterms:created xsi:type="dcterms:W3CDTF">2021-11-13T15:47:51Z</dcterms:created>
  <dcterms:modified xsi:type="dcterms:W3CDTF">2021-11-14T21:59:54Z</dcterms:modified>
</cp:coreProperties>
</file>